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Jana\Průchová\2021\02 Planá ÚK4\rozpočty\"/>
    </mc:Choice>
  </mc:AlternateContent>
  <bookViews>
    <workbookView xWindow="0" yWindow="0" windowWidth="0" windowHeight="0"/>
  </bookViews>
  <sheets>
    <sheet name="Rekapitulace stavby" sheetId="1" r:id="rId1"/>
    <sheet name="SO 101 - Zpevněné plochy 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'SO 101 - Zpevněné plochy ...'!$C$88:$K$487</definedName>
    <definedName name="_xlnm.Print_Area" localSheetId="1">'SO 101 - Zpevněné plochy ...'!$C$4:$J$39,'SO 101 - Zpevněné plochy ...'!$C$45:$J$70,'SO 101 - Zpevněné plochy ...'!$C$76:$K$487</definedName>
    <definedName name="_xlnm.Print_Titles" localSheetId="1">'SO 101 - Zpevněné plochy ...'!$88:$88</definedName>
    <definedName name="_xlnm._FilterDatabase" localSheetId="2" hidden="1">'VON - Vedlejší a ostatní ...'!$C$79:$K$117</definedName>
    <definedName name="_xlnm.Print_Area" localSheetId="2">'VON - Vedlejší a ostatní ...'!$C$4:$J$39,'VON - Vedlejší a ostatní ...'!$C$45:$J$61,'VON - Vedlejší a ostatní ...'!$C$67:$K$117</definedName>
    <definedName name="_xlnm.Print_Titles" localSheetId="2">'VON - Vedlejší a ostatní ...'!$79:$79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J37"/>
  <c r="J36"/>
  <c i="1" r="AY56"/>
  <c i="3" r="J35"/>
  <c i="1" r="AX56"/>
  <c i="3" r="BI114"/>
  <c r="BH114"/>
  <c r="BG114"/>
  <c r="BF114"/>
  <c r="T114"/>
  <c r="R114"/>
  <c r="P114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2"/>
  <c r="BH82"/>
  <c r="BG82"/>
  <c r="BF82"/>
  <c r="T82"/>
  <c r="R82"/>
  <c r="P82"/>
  <c r="J77"/>
  <c r="J76"/>
  <c r="F76"/>
  <c r="F74"/>
  <c r="E72"/>
  <c r="J55"/>
  <c r="J54"/>
  <c r="F54"/>
  <c r="F52"/>
  <c r="E50"/>
  <c r="J18"/>
  <c r="E18"/>
  <c r="F77"/>
  <c r="J17"/>
  <c r="J12"/>
  <c r="J74"/>
  <c r="E7"/>
  <c r="E70"/>
  <c i="2" r="J37"/>
  <c r="J36"/>
  <c i="1" r="AY55"/>
  <c i="2" r="J35"/>
  <c i="1" r="AX55"/>
  <c i="2" r="BI487"/>
  <c r="BH487"/>
  <c r="BG487"/>
  <c r="BF487"/>
  <c r="T487"/>
  <c r="T486"/>
  <c r="R487"/>
  <c r="R486"/>
  <c r="P487"/>
  <c r="P486"/>
  <c r="BI483"/>
  <c r="BH483"/>
  <c r="BG483"/>
  <c r="BF483"/>
  <c r="T483"/>
  <c r="R483"/>
  <c r="P483"/>
  <c r="BI480"/>
  <c r="BH480"/>
  <c r="BG480"/>
  <c r="BF480"/>
  <c r="T480"/>
  <c r="R480"/>
  <c r="P480"/>
  <c r="BI475"/>
  <c r="BH475"/>
  <c r="BG475"/>
  <c r="BF475"/>
  <c r="T475"/>
  <c r="R475"/>
  <c r="P475"/>
  <c r="BI469"/>
  <c r="BH469"/>
  <c r="BG469"/>
  <c r="BF469"/>
  <c r="T469"/>
  <c r="R469"/>
  <c r="P469"/>
  <c r="BI463"/>
  <c r="BH463"/>
  <c r="BG463"/>
  <c r="BF463"/>
  <c r="T463"/>
  <c r="R463"/>
  <c r="P463"/>
  <c r="BI458"/>
  <c r="BH458"/>
  <c r="BG458"/>
  <c r="BF458"/>
  <c r="T458"/>
  <c r="R458"/>
  <c r="P458"/>
  <c r="BI453"/>
  <c r="BH453"/>
  <c r="BG453"/>
  <c r="BF453"/>
  <c r="T453"/>
  <c r="R453"/>
  <c r="P453"/>
  <c r="BI448"/>
  <c r="BH448"/>
  <c r="BG448"/>
  <c r="BF448"/>
  <c r="T448"/>
  <c r="R448"/>
  <c r="P448"/>
  <c r="BI443"/>
  <c r="BH443"/>
  <c r="BG443"/>
  <c r="BF443"/>
  <c r="T443"/>
  <c r="R443"/>
  <c r="P443"/>
  <c r="BI440"/>
  <c r="BH440"/>
  <c r="BG440"/>
  <c r="BF440"/>
  <c r="T440"/>
  <c r="R440"/>
  <c r="P440"/>
  <c r="BI436"/>
  <c r="BH436"/>
  <c r="BG436"/>
  <c r="BF436"/>
  <c r="T436"/>
  <c r="R436"/>
  <c r="P436"/>
  <c r="BI432"/>
  <c r="BH432"/>
  <c r="BG432"/>
  <c r="BF432"/>
  <c r="T432"/>
  <c r="R432"/>
  <c r="P432"/>
  <c r="BI428"/>
  <c r="BH428"/>
  <c r="BG428"/>
  <c r="BF428"/>
  <c r="T428"/>
  <c r="R428"/>
  <c r="P428"/>
  <c r="BI424"/>
  <c r="BH424"/>
  <c r="BG424"/>
  <c r="BF424"/>
  <c r="T424"/>
  <c r="R424"/>
  <c r="P424"/>
  <c r="BI420"/>
  <c r="BH420"/>
  <c r="BG420"/>
  <c r="BF420"/>
  <c r="T420"/>
  <c r="R420"/>
  <c r="P420"/>
  <c r="BI416"/>
  <c r="BH416"/>
  <c r="BG416"/>
  <c r="BF416"/>
  <c r="T416"/>
  <c r="R416"/>
  <c r="P416"/>
  <c r="BI412"/>
  <c r="BH412"/>
  <c r="BG412"/>
  <c r="BF412"/>
  <c r="T412"/>
  <c r="R412"/>
  <c r="P412"/>
  <c r="BI408"/>
  <c r="BH408"/>
  <c r="BG408"/>
  <c r="BF408"/>
  <c r="T408"/>
  <c r="R408"/>
  <c r="P408"/>
  <c r="BI404"/>
  <c r="BH404"/>
  <c r="BG404"/>
  <c r="BF404"/>
  <c r="T404"/>
  <c r="R404"/>
  <c r="P404"/>
  <c r="BI400"/>
  <c r="BH400"/>
  <c r="BG400"/>
  <c r="BF400"/>
  <c r="T400"/>
  <c r="R400"/>
  <c r="P400"/>
  <c r="BI395"/>
  <c r="BH395"/>
  <c r="BG395"/>
  <c r="BF395"/>
  <c r="T395"/>
  <c r="R395"/>
  <c r="P395"/>
  <c r="BI391"/>
  <c r="BH391"/>
  <c r="BG391"/>
  <c r="BF391"/>
  <c r="T391"/>
  <c r="R391"/>
  <c r="P391"/>
  <c r="BI387"/>
  <c r="BH387"/>
  <c r="BG387"/>
  <c r="BF387"/>
  <c r="T387"/>
  <c r="R387"/>
  <c r="P387"/>
  <c r="BI380"/>
  <c r="BH380"/>
  <c r="BG380"/>
  <c r="BF380"/>
  <c r="T380"/>
  <c r="R380"/>
  <c r="P380"/>
  <c r="BI377"/>
  <c r="BH377"/>
  <c r="BG377"/>
  <c r="BF377"/>
  <c r="T377"/>
  <c r="R377"/>
  <c r="P377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4"/>
  <c r="BH354"/>
  <c r="BG354"/>
  <c r="BF354"/>
  <c r="T354"/>
  <c r="R354"/>
  <c r="P354"/>
  <c r="BI350"/>
  <c r="BH350"/>
  <c r="BG350"/>
  <c r="BF350"/>
  <c r="T350"/>
  <c r="R350"/>
  <c r="P350"/>
  <c r="BI346"/>
  <c r="BH346"/>
  <c r="BG346"/>
  <c r="BF346"/>
  <c r="T346"/>
  <c r="R346"/>
  <c r="P346"/>
  <c r="BI343"/>
  <c r="BH343"/>
  <c r="BG343"/>
  <c r="BF343"/>
  <c r="T343"/>
  <c r="R343"/>
  <c r="P343"/>
  <c r="BI340"/>
  <c r="BH340"/>
  <c r="BG340"/>
  <c r="BF340"/>
  <c r="T340"/>
  <c r="R340"/>
  <c r="P340"/>
  <c r="BI337"/>
  <c r="BH337"/>
  <c r="BG337"/>
  <c r="BF337"/>
  <c r="T337"/>
  <c r="R337"/>
  <c r="P337"/>
  <c r="BI334"/>
  <c r="BH334"/>
  <c r="BG334"/>
  <c r="BF334"/>
  <c r="T334"/>
  <c r="R334"/>
  <c r="P334"/>
  <c r="BI331"/>
  <c r="BH331"/>
  <c r="BG331"/>
  <c r="BF331"/>
  <c r="T331"/>
  <c r="R331"/>
  <c r="P331"/>
  <c r="BI328"/>
  <c r="BH328"/>
  <c r="BG328"/>
  <c r="BF328"/>
  <c r="T328"/>
  <c r="R328"/>
  <c r="P328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7"/>
  <c r="BH307"/>
  <c r="BG307"/>
  <c r="BF307"/>
  <c r="T307"/>
  <c r="R307"/>
  <c r="P307"/>
  <c r="BI304"/>
  <c r="BH304"/>
  <c r="BG304"/>
  <c r="BF304"/>
  <c r="T304"/>
  <c r="R304"/>
  <c r="P304"/>
  <c r="BI301"/>
  <c r="BH301"/>
  <c r="BG301"/>
  <c r="BF301"/>
  <c r="T301"/>
  <c r="R301"/>
  <c r="P301"/>
  <c r="BI299"/>
  <c r="BH299"/>
  <c r="BG299"/>
  <c r="BF299"/>
  <c r="T299"/>
  <c r="R299"/>
  <c r="P299"/>
  <c r="BI295"/>
  <c r="BH295"/>
  <c r="BG295"/>
  <c r="BF295"/>
  <c r="T295"/>
  <c r="R295"/>
  <c r="P295"/>
  <c r="BI291"/>
  <c r="BH291"/>
  <c r="BG291"/>
  <c r="BF291"/>
  <c r="T291"/>
  <c r="R291"/>
  <c r="P291"/>
  <c r="BI285"/>
  <c r="BH285"/>
  <c r="BG285"/>
  <c r="BF285"/>
  <c r="T285"/>
  <c r="R285"/>
  <c r="P285"/>
  <c r="BI281"/>
  <c r="BH281"/>
  <c r="BG281"/>
  <c r="BF281"/>
  <c r="T281"/>
  <c r="R281"/>
  <c r="P281"/>
  <c r="BI276"/>
  <c r="BH276"/>
  <c r="BG276"/>
  <c r="BF276"/>
  <c r="T276"/>
  <c r="R276"/>
  <c r="P276"/>
  <c r="BI272"/>
  <c r="BH272"/>
  <c r="BG272"/>
  <c r="BF272"/>
  <c r="T272"/>
  <c r="R272"/>
  <c r="P272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3"/>
  <c r="BH253"/>
  <c r="BG253"/>
  <c r="BF253"/>
  <c r="T253"/>
  <c r="R253"/>
  <c r="P253"/>
  <c r="BI247"/>
  <c r="BH247"/>
  <c r="BG247"/>
  <c r="BF247"/>
  <c r="T247"/>
  <c r="R247"/>
  <c r="P247"/>
  <c r="BI241"/>
  <c r="BH241"/>
  <c r="BG241"/>
  <c r="BF241"/>
  <c r="T241"/>
  <c r="R241"/>
  <c r="P241"/>
  <c r="BI235"/>
  <c r="BH235"/>
  <c r="BG235"/>
  <c r="BF235"/>
  <c r="T235"/>
  <c r="R235"/>
  <c r="P235"/>
  <c r="BI231"/>
  <c r="BH231"/>
  <c r="BG231"/>
  <c r="BF231"/>
  <c r="T231"/>
  <c r="R231"/>
  <c r="P231"/>
  <c r="BI226"/>
  <c r="BH226"/>
  <c r="BG226"/>
  <c r="BF226"/>
  <c r="T226"/>
  <c r="R226"/>
  <c r="P226"/>
  <c r="BI220"/>
  <c r="BH220"/>
  <c r="BG220"/>
  <c r="BF220"/>
  <c r="T220"/>
  <c r="R220"/>
  <c r="P220"/>
  <c r="BI214"/>
  <c r="BH214"/>
  <c r="BG214"/>
  <c r="BF214"/>
  <c r="T214"/>
  <c r="R214"/>
  <c r="P214"/>
  <c r="BI210"/>
  <c r="BH210"/>
  <c r="BG210"/>
  <c r="BF210"/>
  <c r="T210"/>
  <c r="R210"/>
  <c r="P210"/>
  <c r="BI204"/>
  <c r="BH204"/>
  <c r="BG204"/>
  <c r="BF204"/>
  <c r="T204"/>
  <c r="R204"/>
  <c r="P204"/>
  <c r="BI196"/>
  <c r="BH196"/>
  <c r="BG196"/>
  <c r="BF196"/>
  <c r="T196"/>
  <c r="R196"/>
  <c r="P196"/>
  <c r="BI191"/>
  <c r="BH191"/>
  <c r="BG191"/>
  <c r="BF191"/>
  <c r="T191"/>
  <c r="T190"/>
  <c r="R191"/>
  <c r="R190"/>
  <c r="P191"/>
  <c r="P190"/>
  <c r="BI187"/>
  <c r="BH187"/>
  <c r="BG187"/>
  <c r="BF187"/>
  <c r="T187"/>
  <c r="T186"/>
  <c r="R187"/>
  <c r="R186"/>
  <c r="P187"/>
  <c r="P186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6"/>
  <c r="BH146"/>
  <c r="BG146"/>
  <c r="BF146"/>
  <c r="T146"/>
  <c r="R146"/>
  <c r="P146"/>
  <c r="BI142"/>
  <c r="BH142"/>
  <c r="BG142"/>
  <c r="BF142"/>
  <c r="T142"/>
  <c r="R142"/>
  <c r="P142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5"/>
  <c r="BH105"/>
  <c r="BG105"/>
  <c r="BF105"/>
  <c r="T105"/>
  <c r="R105"/>
  <c r="P105"/>
  <c r="BI100"/>
  <c r="BH100"/>
  <c r="BG100"/>
  <c r="BF100"/>
  <c r="T100"/>
  <c r="R100"/>
  <c r="P100"/>
  <c r="BI96"/>
  <c r="BH96"/>
  <c r="BG96"/>
  <c r="BF96"/>
  <c r="T96"/>
  <c r="R96"/>
  <c r="P96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86"/>
  <c r="J17"/>
  <c r="J12"/>
  <c r="J83"/>
  <c r="E7"/>
  <c r="E79"/>
  <c i="1" r="L50"/>
  <c r="AM50"/>
  <c r="AM49"/>
  <c r="L49"/>
  <c r="AM47"/>
  <c r="L47"/>
  <c r="L45"/>
  <c r="L44"/>
  <c i="3" r="BK90"/>
  <c i="2" r="BK480"/>
  <c r="BK440"/>
  <c r="J377"/>
  <c r="BK331"/>
  <c r="J276"/>
  <c r="BK178"/>
  <c i="3" r="BK114"/>
  <c r="J90"/>
  <c i="2" r="J420"/>
  <c r="J374"/>
  <c r="J319"/>
  <c r="J174"/>
  <c r="J105"/>
  <c r="BK231"/>
  <c r="BK483"/>
  <c r="J440"/>
  <c r="J408"/>
  <c r="J328"/>
  <c r="J231"/>
  <c r="J164"/>
  <c r="BK387"/>
  <c r="J272"/>
  <c r="BK220"/>
  <c r="J135"/>
  <c r="BK443"/>
  <c r="BK371"/>
  <c r="J337"/>
  <c r="BK285"/>
  <c r="BK146"/>
  <c r="J448"/>
  <c r="BK328"/>
  <c r="BK247"/>
  <c r="J142"/>
  <c r="BK92"/>
  <c r="BK404"/>
  <c r="J334"/>
  <c r="J191"/>
  <c i="3" r="BK109"/>
  <c r="J87"/>
  <c i="2" r="BK463"/>
  <c r="J395"/>
  <c r="J313"/>
  <c r="J299"/>
  <c r="BK167"/>
  <c i="3" r="J109"/>
  <c r="J89"/>
  <c i="2" r="BK453"/>
  <c r="BK380"/>
  <c r="J354"/>
  <c r="BK281"/>
  <c r="J150"/>
  <c r="J196"/>
  <c r="J146"/>
  <c r="BK448"/>
  <c r="J416"/>
  <c r="J350"/>
  <c r="BK259"/>
  <c r="BK196"/>
  <c r="BK119"/>
  <c r="J322"/>
  <c r="BK253"/>
  <c r="J178"/>
  <c r="BK110"/>
  <c r="J391"/>
  <c r="BK350"/>
  <c r="BK316"/>
  <c r="J220"/>
  <c r="J119"/>
  <c r="BK391"/>
  <c r="BK263"/>
  <c r="BK131"/>
  <c r="J96"/>
  <c r="BK436"/>
  <c r="J346"/>
  <c r="J235"/>
  <c r="BK154"/>
  <c i="3" r="BK89"/>
  <c i="2" r="J487"/>
  <c r="J428"/>
  <c r="J387"/>
  <c r="BK354"/>
  <c r="BK304"/>
  <c r="BK191"/>
  <c r="BK123"/>
  <c i="3" r="BK88"/>
  <c i="2" r="BK428"/>
  <c r="J365"/>
  <c r="J331"/>
  <c r="J267"/>
  <c r="BK115"/>
  <c r="BK272"/>
  <c r="BK174"/>
  <c r="J480"/>
  <c r="J436"/>
  <c r="BK368"/>
  <c r="J253"/>
  <c r="BK135"/>
  <c r="BK340"/>
  <c r="BK301"/>
  <c r="BK241"/>
  <c r="J154"/>
  <c r="BK487"/>
  <c r="BK377"/>
  <c r="J340"/>
  <c r="J304"/>
  <c r="BK235"/>
  <c r="J139"/>
  <c r="BK337"/>
  <c r="J167"/>
  <c r="BK105"/>
  <c r="J458"/>
  <c r="BK362"/>
  <c r="J307"/>
  <c r="BK157"/>
  <c i="3" r="J114"/>
  <c r="J88"/>
  <c i="2" r="BK475"/>
  <c r="BK408"/>
  <c r="J371"/>
  <c r="J310"/>
  <c r="BK226"/>
  <c r="J161"/>
  <c i="3" r="BK108"/>
  <c r="J82"/>
  <c i="2" r="BK412"/>
  <c r="J362"/>
  <c r="BK322"/>
  <c r="J210"/>
  <c r="BK96"/>
  <c r="J259"/>
  <c r="J131"/>
  <c r="J432"/>
  <c r="J404"/>
  <c r="BK346"/>
  <c r="J247"/>
  <c r="BK187"/>
  <c r="BK334"/>
  <c r="J295"/>
  <c r="J226"/>
  <c r="J123"/>
  <c r="BK424"/>
  <c r="BK374"/>
  <c r="J325"/>
  <c r="BK295"/>
  <c r="BK204"/>
  <c r="J453"/>
  <c r="BK343"/>
  <c r="BK267"/>
  <c r="J110"/>
  <c r="J463"/>
  <c r="J400"/>
  <c r="BK313"/>
  <c r="BK182"/>
  <c i="1" r="AS54"/>
  <c i="3" r="J108"/>
  <c i="2" r="BK469"/>
  <c r="BK365"/>
  <c r="J241"/>
  <c r="BK127"/>
  <c i="3" r="BK87"/>
  <c i="2" r="BK395"/>
  <c r="BK310"/>
  <c r="J92"/>
  <c r="BK164"/>
  <c r="J424"/>
  <c r="J285"/>
  <c r="J127"/>
  <c r="BK325"/>
  <c r="J182"/>
  <c r="BK400"/>
  <c r="J343"/>
  <c r="J301"/>
  <c r="BK142"/>
  <c r="J443"/>
  <c r="J316"/>
  <c r="J157"/>
  <c r="J469"/>
  <c r="BK299"/>
  <c r="J100"/>
  <c i="3" r="J107"/>
  <c r="BK82"/>
  <c i="2" r="BK432"/>
  <c r="J359"/>
  <c r="J281"/>
  <c r="BK210"/>
  <c i="3" r="BK107"/>
  <c i="2" r="J483"/>
  <c r="J368"/>
  <c r="BK307"/>
  <c r="BK139"/>
  <c r="J291"/>
  <c r="J187"/>
  <c r="J475"/>
  <c r="J412"/>
  <c r="BK291"/>
  <c r="BK214"/>
  <c r="BK420"/>
  <c r="BK276"/>
  <c r="BK161"/>
  <c r="BK458"/>
  <c r="BK359"/>
  <c r="BK319"/>
  <c r="J263"/>
  <c r="J115"/>
  <c r="J380"/>
  <c r="J204"/>
  <c r="BK100"/>
  <c r="BK416"/>
  <c r="J214"/>
  <c r="BK150"/>
  <c l="1" r="P349"/>
  <c r="P91"/>
  <c r="R91"/>
  <c r="BK195"/>
  <c r="J195"/>
  <c r="J64"/>
  <c r="BK290"/>
  <c r="J290"/>
  <c r="J65"/>
  <c r="R290"/>
  <c r="R300"/>
  <c r="T300"/>
  <c r="BK91"/>
  <c r="P195"/>
  <c r="BK300"/>
  <c r="J300"/>
  <c r="J66"/>
  <c r="R349"/>
  <c r="P452"/>
  <c r="T91"/>
  <c r="R195"/>
  <c r="P290"/>
  <c r="T290"/>
  <c r="BK349"/>
  <c r="J349"/>
  <c r="J67"/>
  <c r="BK452"/>
  <c r="J452"/>
  <c r="J68"/>
  <c r="T452"/>
  <c i="3" r="R81"/>
  <c r="R80"/>
  <c i="2" r="T195"/>
  <c r="P300"/>
  <c r="T349"/>
  <c r="R452"/>
  <c i="3" r="BK81"/>
  <c r="J81"/>
  <c r="J60"/>
  <c r="P81"/>
  <c r="P80"/>
  <c i="1" r="AU56"/>
  <c i="3" r="T81"/>
  <c r="T80"/>
  <c i="2" r="J52"/>
  <c r="BE92"/>
  <c r="BE105"/>
  <c r="BE110"/>
  <c r="BE139"/>
  <c r="BE142"/>
  <c r="BE272"/>
  <c r="BE281"/>
  <c r="BE285"/>
  <c r="BE377"/>
  <c r="BE412"/>
  <c r="BE428"/>
  <c r="BE432"/>
  <c r="BE123"/>
  <c r="BE182"/>
  <c r="BE187"/>
  <c r="BE196"/>
  <c r="BE214"/>
  <c r="BE235"/>
  <c r="BE291"/>
  <c r="BE304"/>
  <c r="BE307"/>
  <c r="BE310"/>
  <c r="BE313"/>
  <c r="BE374"/>
  <c r="BE404"/>
  <c r="BE424"/>
  <c r="BE436"/>
  <c r="BE469"/>
  <c i="3" r="F55"/>
  <c i="2" r="F55"/>
  <c r="BE127"/>
  <c r="BE161"/>
  <c r="BE167"/>
  <c r="BE174"/>
  <c r="BE267"/>
  <c r="BE346"/>
  <c r="BE368"/>
  <c r="BE416"/>
  <c r="BE420"/>
  <c r="BE453"/>
  <c r="BE480"/>
  <c r="BE96"/>
  <c r="BE146"/>
  <c r="BE164"/>
  <c r="BE204"/>
  <c r="BE210"/>
  <c r="BE259"/>
  <c r="BE331"/>
  <c r="BE350"/>
  <c r="BE354"/>
  <c r="BE359"/>
  <c r="BE440"/>
  <c r="BE443"/>
  <c r="BE448"/>
  <c r="E48"/>
  <c r="BE100"/>
  <c r="BE115"/>
  <c r="BE131"/>
  <c r="BE150"/>
  <c r="BE154"/>
  <c r="BE316"/>
  <c r="BE319"/>
  <c r="BE322"/>
  <c r="BE334"/>
  <c r="BE337"/>
  <c r="BE340"/>
  <c r="BE343"/>
  <c r="BE362"/>
  <c r="BE365"/>
  <c r="BE387"/>
  <c r="BE391"/>
  <c r="BE395"/>
  <c r="BE400"/>
  <c r="BE119"/>
  <c r="BE157"/>
  <c r="BE178"/>
  <c r="BE241"/>
  <c r="BE263"/>
  <c r="BE295"/>
  <c r="BE301"/>
  <c r="BE191"/>
  <c r="BE220"/>
  <c r="BE226"/>
  <c r="BE231"/>
  <c r="BE247"/>
  <c r="BE276"/>
  <c r="BE299"/>
  <c r="BE371"/>
  <c r="BE408"/>
  <c r="BE463"/>
  <c r="BE475"/>
  <c r="BE483"/>
  <c r="BE487"/>
  <c r="BK190"/>
  <c r="J190"/>
  <c r="J63"/>
  <c i="3" r="J52"/>
  <c r="BE82"/>
  <c r="BE87"/>
  <c r="BE88"/>
  <c r="BE89"/>
  <c r="BE107"/>
  <c r="BE114"/>
  <c i="2" r="BE135"/>
  <c r="BE253"/>
  <c r="BE325"/>
  <c r="BE328"/>
  <c r="BE380"/>
  <c r="BE458"/>
  <c r="BK186"/>
  <c r="J186"/>
  <c r="J62"/>
  <c r="BK486"/>
  <c r="J486"/>
  <c r="J69"/>
  <c i="3" r="E48"/>
  <c r="BE90"/>
  <c r="BE108"/>
  <c r="BE109"/>
  <c i="2" r="F34"/>
  <c i="1" r="BA55"/>
  <c i="2" r="F37"/>
  <c i="1" r="BD55"/>
  <c i="3" r="F37"/>
  <c i="1" r="BD56"/>
  <c i="2" r="F35"/>
  <c i="1" r="BB55"/>
  <c i="3" r="F34"/>
  <c i="1" r="BA56"/>
  <c i="3" r="F36"/>
  <c i="1" r="BC56"/>
  <c i="2" r="J34"/>
  <c i="1" r="AW55"/>
  <c i="3" r="J34"/>
  <c i="1" r="AW56"/>
  <c i="3" r="F35"/>
  <c i="1" r="BB56"/>
  <c i="2" r="F36"/>
  <c i="1" r="BC55"/>
  <c i="2" l="1" r="BK90"/>
  <c r="J90"/>
  <c r="J60"/>
  <c r="T90"/>
  <c r="T89"/>
  <c r="R90"/>
  <c r="R89"/>
  <c r="P90"/>
  <c r="P89"/>
  <c i="1" r="AU55"/>
  <c i="2" r="J91"/>
  <c r="J61"/>
  <c i="3" r="BK80"/>
  <c r="J80"/>
  <c r="J59"/>
  <c i="1" r="BA54"/>
  <c r="AW54"/>
  <c r="AK30"/>
  <c r="BC54"/>
  <c r="W32"/>
  <c r="BD54"/>
  <c r="W33"/>
  <c r="BB54"/>
  <c r="AX54"/>
  <c i="3" r="F33"/>
  <c i="1" r="AZ56"/>
  <c i="3" r="J33"/>
  <c i="1" r="AV56"/>
  <c r="AT56"/>
  <c i="2" r="F33"/>
  <c i="1" r="AZ55"/>
  <c i="2" r="J33"/>
  <c i="1" r="AV55"/>
  <c r="AT55"/>
  <c r="AU54"/>
  <c i="2" l="1" r="BK89"/>
  <c r="J89"/>
  <c r="J59"/>
  <c i="1" r="AZ54"/>
  <c r="W29"/>
  <c r="W31"/>
  <c r="W30"/>
  <c i="3" r="J30"/>
  <c i="1" r="AG56"/>
  <c r="AN56"/>
  <c r="AY54"/>
  <c i="3" l="1" r="J39"/>
  <c i="1" r="AV54"/>
  <c r="AK29"/>
  <c i="2" r="J30"/>
  <c i="1" r="AG55"/>
  <c r="AN55"/>
  <c i="2" l="1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<sst xmlns="http://schemas.openxmlformats.org/spreadsheetml/2006/main">
  <si>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</si>
  <si>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</si>
  <si>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</si>
  <si>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</si>
  <si>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</si>
  <si>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{4b75624b-5280-4754-94dd-3accd82433c0}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</si>
  <si>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</si>
  <si>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</si>
  <si>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</si>
  <si>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</si>
  <si>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</si>
  <si>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</si>
  <si>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</si>
  <si>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</si>
  <si>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2021-02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</si>
  <si>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</si>
  <si>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</si>
  <si>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ÚK č. 4 na p.č. 323/1 k.ú. Planá u Českých Budějovic</t>
  </si>
  <si>
    <t>0,1</t>
  </si>
  <si>
    <t>KSO:</t>
  </si>
  <si>
    <t>822 59</t>
  </si>
  <si>
    <t>CC-CZ:</t>
  </si>
  <si>
    <t>21121</t>
  </si>
  <si>
    <t>1</t>
  </si>
  <si>
    <t>Místo:</t>
  </si>
  <si>
    <t>Planá u Českých Budějovic</t>
  </si>
  <si>
    <t>Datum:</t>
  </si>
  <si>
    <t>25. 8. 2021</t>
  </si>
  <si>
    <t>10</t>
  </si>
  <si>
    <t>CZ-CPA:</t>
  </si>
  <si>
    <t>42.11.1</t>
  </si>
  <si>
    <t>100</t>
  </si>
  <si>
    <t>Zadavatel:</t>
  </si>
  <si>
    <t>IČ:</t>
  </si>
  <si>
    <t>00581852</t>
  </si>
  <si>
    <t xml:space="preserve">Obec Planá </t>
  </si>
  <si>
    <t>DIČ:</t>
  </si>
  <si>
    <t/>
  </si>
  <si>
    <t>Uchazeč:</t>
  </si>
  <si>
    <t>Vyplň údaj</t>
  </si>
  <si>
    <t>Projektant:</t>
  </si>
  <si>
    <t>04844467</t>
  </si>
  <si>
    <t>Ing. Samra Průchová, Č. Budějovice</t>
  </si>
  <si>
    <t>Zpracovatel:</t>
  </si>
  <si>
    <t xml:space="preserve"> </t>
  </si>
  <si>
    <t>Poznámka:</t>
  </si>
  <si>
    <t>Soupis prací je sestaven s využitím Cenové soustavy ÚRS 2021/2.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</si>
  <si>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</si>
  <si>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</si>
  <si>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</si>
  <si>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</si>
  <si>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</si>
  <si>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</si>
  <si>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</si>
  <si>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</si>
  <si>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</si>
  <si>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</si>
  <si>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</si>
  <si>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</si>
  <si>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</si>
  <si>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</si>
  <si>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</si>
  <si>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</si>
  <si>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</si>
  <si>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</si>
  <si>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</si>
  <si>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</si>
  <si>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</si>
  <si>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</si>
  <si>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</si>
  <si>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</si>
  <si>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</si>
  <si>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</si>
  <si>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</si>
  <si>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</si>
  <si>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</si>
  <si>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</si>
  <si>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</si>
  <si>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</si>
  <si>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</si>
  <si>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</si>
  <si>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</si>
  <si>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</si>
  <si>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</si>
  <si>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</si>
  <si>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</si>
  <si>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</si>
  <si>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Zpevněné plochy a TÚ, zeleň</t>
  </si>
  <si>
    <t>STA</t>
  </si>
  <si>
    <t>{d976d651-f584-4a88-a6e1-e0fd9d09061e}</t>
  </si>
  <si>
    <t>2</t>
  </si>
  <si>
    <t>VON</t>
  </si>
  <si>
    <t xml:space="preserve">Vedlejší a ostatní náklady </t>
  </si>
  <si>
    <t>{e41de9ff-7cac-435e-a087-4f35ff81a22b}</t>
  </si>
  <si>
    <t>KRYCÍ LIST SOUPISU PRACÍ</t>
  </si>
  <si>
    <t>Objekt:</t>
  </si>
  <si>
    <t>SO 101 - Zpevněné plochy a TÚ, zeleň</t>
  </si>
  <si>
    <t>2112</t>
  </si>
  <si>
    <t>Výkaz výměr zpracován dle příloh A+ B, 01 - 06.</t>
  </si>
  <si>
    <t>REKAPITULACE ČLENĚNÍ SOUPISU PRACÍ</t>
  </si>
  <si>
    <t>Kód dílu - Popis</t>
  </si>
  <si>
    <t>Cena celkem [CZK]</t>
  </si>
  <si>
    <t>-1</t>
  </si>
  <si>
    <t>0 - Zpevněné plochy a TÚ, zeleň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</si>
  <si>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</si>
  <si>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</si>
  <si>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</si>
  <si>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</si>
  <si>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711 - Izolace proti vodě, vlhkosti a plynům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</si>
  <si>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</si>
  <si>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</si>
  <si>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</si>
  <si>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</si>
  <si>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</si>
  <si>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</si>
  <si>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</si>
  <si>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</si>
  <si>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</si>
  <si>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</si>
  <si>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</si>
  <si>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</si>
  <si>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</si>
  <si>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</si>
  <si>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</si>
  <si>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</si>
  <si>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</si>
  <si>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</si>
  <si>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Zemní práce</t>
  </si>
  <si>
    <t>K</t>
  </si>
  <si>
    <t>111251201</t>
  </si>
  <si>
    <t>Odstranění křovin a stromů s odstraněním kořenů strojně průměru kmene do 100 mm v rovině nebo ve svahu sklonu terénu přes 1:5, při celkové ploše do 100 m2</t>
  </si>
  <si>
    <t>m2</t>
  </si>
  <si>
    <t>CS ÚRS 2021 02</t>
  </si>
  <si>
    <t>4</t>
  </si>
  <si>
    <t>664712158</t>
  </si>
  <si>
    <t>VV</t>
  </si>
  <si>
    <t>planimetricky změřeno v situaci CAD</t>
  </si>
  <si>
    <t>True</t>
  </si>
  <si>
    <t xml:space="preserve">"stávající keře"   20,0</t>
  </si>
  <si>
    <t>Součet</t>
  </si>
  <si>
    <t>112155315</t>
  </si>
  <si>
    <t>Štěpkování s naložením na dopravní prostředek a odvozem do 20 km keřového porostu hustého</t>
  </si>
  <si>
    <t>-524602012</t>
  </si>
  <si>
    <t>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</si>
  <si>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</si>
  <si>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</si>
  <si>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682732324</t>
  </si>
  <si>
    <t>rozebraná dlažba bude očištěna a připravena ke zpětnému osazení</t>
  </si>
  <si>
    <t xml:space="preserve">"stávající chodník"   5,5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</si>
  <si>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</si>
  <si>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</si>
  <si>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2028693818</t>
  </si>
  <si>
    <t xml:space="preserve">"stávající vjezd"   9,5</t>
  </si>
  <si>
    <t>5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</si>
  <si>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</si>
  <si>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</si>
  <si>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1338563793</t>
  </si>
  <si>
    <t xml:space="preserve">"vozovka asfaltová - podkladní vrstva ze ŠD tl. 0,3 m"   630,0</t>
  </si>
  <si>
    <t xml:space="preserve">"vjezd ze zámkové dlažby - podkladní vrstva ze ŠD tl. 0,3 m"   9,5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</si>
  <si>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</si>
  <si>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</si>
  <si>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</si>
  <si>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546278646</t>
  </si>
  <si>
    <t xml:space="preserve">"stávající chodník - podkladní vrstva ze ŠD tl. 0,15 m"   5,5</t>
  </si>
  <si>
    <t>7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</si>
  <si>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</si>
  <si>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</si>
  <si>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34301277</t>
  </si>
  <si>
    <t xml:space="preserve">"stávající betonová plocha tl. 0,2 m"   8,0</t>
  </si>
  <si>
    <t>8</t>
  </si>
  <si>
    <t>113154224</t>
  </si>
  <si>
    <t>Frézování živičného podkladu nebo krytu s naložením na dopravní prostředek plochy přes 500 do 1 000 m2 bez překážek v trase pruhu šířky do 1 m, tloušťky vrstvy 100 mm</t>
  </si>
  <si>
    <t>-1740741089</t>
  </si>
  <si>
    <t xml:space="preserve">"vozovka asfaltová - asfaltové vrstvy v tl. 0,1 m"   630,0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</si>
  <si>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</si>
  <si>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</si>
  <si>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</si>
  <si>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</si>
  <si>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-53975186</t>
  </si>
  <si>
    <t xml:space="preserve">"stávající obrubníky"   25,0</t>
  </si>
  <si>
    <t>121151113</t>
  </si>
  <si>
    <t>Sejmutí ornice strojně při souvislé ploše přes 100 do 500 m2, tl. vrstvy do 200 mm</t>
  </si>
  <si>
    <t>735021687</t>
  </si>
  <si>
    <t xml:space="preserve">"sejmutí ornice v tl. 10 cm"   255,0</t>
  </si>
  <si>
    <t>11</t>
  </si>
  <si>
    <t>122251103</t>
  </si>
  <si>
    <t>Odkopávky a prokopávky nezapažené strojně v hornině třídy těžitelnosti I skupiny 3 přes 50 do 100 m3</t>
  </si>
  <si>
    <t>m3</t>
  </si>
  <si>
    <t>-1823248098</t>
  </si>
  <si>
    <t xml:space="preserve">"odkopávky pro konstrukce, včetně drenáže"   63,0</t>
  </si>
  <si>
    <t>12</t>
  </si>
  <si>
    <t>132254201</t>
  </si>
  <si>
    <t>Hloubení zapažených rýh šířky přes 800 do 2 000 mm strojně s urovnáním dna do předepsaného profilu a spádu v hornině třídy těžitelnosti I skupiny 3 do 20 m3</t>
  </si>
  <si>
    <t>-605990001</t>
  </si>
  <si>
    <t xml:space="preserve">"přípojky uličních vpustí"   1,2*0,9*10,0</t>
  </si>
  <si>
    <t>13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</si>
  <si>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</si>
  <si>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</si>
  <si>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1475696728</t>
  </si>
  <si>
    <t xml:space="preserve">přemístění přebytečné ornice na deponii zadavatele </t>
  </si>
  <si>
    <t>25,5-20,0</t>
  </si>
  <si>
    <t>14</t>
  </si>
  <si>
    <t>171151103</t>
  </si>
  <si>
    <t>Uložení sypanin do násypů strojně s rozprostřením sypaniny ve vrstvách a s hrubým urovnáním zhutněných z hornin soudržných jakékoliv třídy těžitelnosti</t>
  </si>
  <si>
    <t>1142329034</t>
  </si>
  <si>
    <t xml:space="preserve">"násypy z vytěžené zeminy a podkladních vrstev komunikace"   70,0</t>
  </si>
  <si>
    <t>171251201</t>
  </si>
  <si>
    <t>Uložení sypaniny na skládky nebo meziskládky bez hutnění s upravením uložené sypaniny do předepsaného tvaru</t>
  </si>
  <si>
    <t>1876911517</t>
  </si>
  <si>
    <t xml:space="preserve">uložení přebytečné ornice na deponii zadavatele </t>
  </si>
  <si>
    <t>16</t>
  </si>
  <si>
    <t>174151101</t>
  </si>
  <si>
    <t>Zásyp sypaninou z jakékoliv horniny strojně s uložením výkopku ve vrstvách se zhutněním jam, šachet, rýh nebo kolem objektů v těchto vykopávkách</t>
  </si>
  <si>
    <t>907098368</t>
  </si>
  <si>
    <t xml:space="preserve">"přípojky uličních vpustí"   10,800-4,050-0,900</t>
  </si>
  <si>
    <t>17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</si>
  <si>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</si>
  <si>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</si>
  <si>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1324725494</t>
  </si>
  <si>
    <t xml:space="preserve">"podélná drenáž - obsyp štěrkodrtí ŠD 16/32"   0,3*0,5*93,0</t>
  </si>
  <si>
    <t xml:space="preserve">"přípojky uličních vpustí - obsyp štěrkodrtí ŠD 8-16, výšky 0,30 m nad potrubí"   0,45*0,9*10,0</t>
  </si>
  <si>
    <t>18</t>
  </si>
  <si>
    <t>M</t>
  </si>
  <si>
    <t>58343872</t>
  </si>
  <si>
    <t>kamenivo drcené hrubé frakce 8/16</t>
  </si>
  <si>
    <t>t</t>
  </si>
  <si>
    <t>1288032240</t>
  </si>
  <si>
    <t xml:space="preserve">"přípojky uličních vpustí - ŠD 8-16 na obsyp"   3,240*2,0</t>
  </si>
  <si>
    <t>19</t>
  </si>
  <si>
    <t>58343930</t>
  </si>
  <si>
    <t>kamenivo drcené hrubé frakce 16/32</t>
  </si>
  <si>
    <t>-762971467</t>
  </si>
  <si>
    <t xml:space="preserve">"podélná drenáž - ŠD 16/32 na obsyp"   13,950*2,0</t>
  </si>
  <si>
    <t>20</t>
  </si>
  <si>
    <t>181152302</t>
  </si>
  <si>
    <t>Úprava pláně strojně se zhutněním</t>
  </si>
  <si>
    <t>1854703311</t>
  </si>
  <si>
    <t xml:space="preserve">"vozovka asfaltová"   588,0</t>
  </si>
  <si>
    <t xml:space="preserve">"vjezdový práh"   20,0</t>
  </si>
  <si>
    <t xml:space="preserve">"sjezdy a parkovací stání"   90,0</t>
  </si>
  <si>
    <t xml:space="preserve">"chodníky"   10,0</t>
  </si>
  <si>
    <t>181351003</t>
  </si>
  <si>
    <t>Rozprostření a urovnání ornice v rovině nebo ve svahu sklonu do 1:5 strojně při souvislé ploše do 100 m2, tl. vrstvy do 200 mm</t>
  </si>
  <si>
    <t>932198733</t>
  </si>
  <si>
    <t xml:space="preserve">"rozprostření ornice v tl. 0,1 m"   200,0</t>
  </si>
  <si>
    <t>22</t>
  </si>
  <si>
    <t>181411121</t>
  </si>
  <si>
    <t>Založení trávníku na půdě předem připravené plochy do 1000 m2 výsevem včetně utažení lučního v rovině nebo na svahu do 1:5</t>
  </si>
  <si>
    <t>462621580</t>
  </si>
  <si>
    <t xml:space="preserve">"osetí ornice"   200,0</t>
  </si>
  <si>
    <t>23</t>
  </si>
  <si>
    <t>00572472</t>
  </si>
  <si>
    <t>osivo směs travní krajinná</t>
  </si>
  <si>
    <t>kg</t>
  </si>
  <si>
    <t>1313195508</t>
  </si>
  <si>
    <t>200,0*0,02</t>
  </si>
  <si>
    <t>Svislé a kompletní konstrukce</t>
  </si>
  <si>
    <t>24</t>
  </si>
  <si>
    <t>359901211</t>
  </si>
  <si>
    <t>Monitoring stok (kamerový systém) jakékoli výšky nová kanalizace</t>
  </si>
  <si>
    <t>-1432570552</t>
  </si>
  <si>
    <t xml:space="preserve">"přípojky uličních vpustí"   10,0</t>
  </si>
  <si>
    <t>Vodorovné konstrukce</t>
  </si>
  <si>
    <t>25</t>
  </si>
  <si>
    <t>451541111</t>
  </si>
  <si>
    <t xml:space="preserve">Lože pod potrubí, stoky a drobné objekty v otevřeném výkopu ze štěrkodrtě </t>
  </si>
  <si>
    <t>-1190130273</t>
  </si>
  <si>
    <t xml:space="preserve">"podélná drenáž - lože ze ŠD 0-22, tl. 0,15 m"   0,15*0,43*93,0</t>
  </si>
  <si>
    <t xml:space="preserve">"přípojky uličních vpustí - lože ze ŠD 0-22, tl. 0,10 m"   0,1*0,9*10,0</t>
  </si>
  <si>
    <t>Komunikace</t>
  </si>
  <si>
    <t>26</t>
  </si>
  <si>
    <t>564851111</t>
  </si>
  <si>
    <t>Podklad ze štěrkodrti ŠD s rozprostřením a zhutněním, po zhutnění tl. 150 mm</t>
  </si>
  <si>
    <t>102066258</t>
  </si>
  <si>
    <t>podkladní vrstva ze ŠD tl. 0,15 m</t>
  </si>
  <si>
    <t xml:space="preserve">"sjezdy a parkovací stání"   90,0*2</t>
  </si>
  <si>
    <t xml:space="preserve">"chodník"   10,0</t>
  </si>
  <si>
    <t xml:space="preserve">"varovné a signální pásy"   2,0</t>
  </si>
  <si>
    <t>27</t>
  </si>
  <si>
    <t>564861111</t>
  </si>
  <si>
    <t>Podklad ze štěrkodrti ŠD s rozprostřením a zhutněním, po zhutnění tl. 200 mm</t>
  </si>
  <si>
    <t>-1164880903</t>
  </si>
  <si>
    <t>vozovka asfaltová - podkladní vrstva ze ŠD tl. 0,20 m</t>
  </si>
  <si>
    <t xml:space="preserve">"vozovka"   505,0</t>
  </si>
  <si>
    <t xml:space="preserve">"vozovka - napojení a kolem uličních vpustí"   15,0</t>
  </si>
  <si>
    <t>28</t>
  </si>
  <si>
    <t>567122111</t>
  </si>
  <si>
    <t>Podklad ze směsi stmelené cementem SC bez dilatačních spár, s rozprostřením a zhutněním SC C 8/10 (KSC I), po zhutnění tl. 120 mm</t>
  </si>
  <si>
    <t>1812764385</t>
  </si>
  <si>
    <t>planimetricky změřeno ze situace v CAD</t>
  </si>
  <si>
    <t>29</t>
  </si>
  <si>
    <t>567511111</t>
  </si>
  <si>
    <t>Recyklace podkladní vrstvy za studena na místě rozpojení a reprofilace podkladu s hutněním plochy do 1 000 m2, tloušťky do 150 mm</t>
  </si>
  <si>
    <t>2104252071</t>
  </si>
  <si>
    <t>vozovka asfaltová - recyklovatelná směs CA na místě RS-A tl. 0,1 m</t>
  </si>
  <si>
    <t xml:space="preserve">"vozovka"   573,0</t>
  </si>
  <si>
    <t>30</t>
  </si>
  <si>
    <t>567512111</t>
  </si>
  <si>
    <t>Recyklace podkladní vrstvy za studena na místě promísení rozpojené směsi s kamenivem a pojivem (materiál ve specifikaci) s rozhrnutím, zhutněním a vlhčením plochy do 1 000 m2, tloušťky po zhutnění do 120 mm</t>
  </si>
  <si>
    <t>-774532514</t>
  </si>
  <si>
    <t>31</t>
  </si>
  <si>
    <t>58522110</t>
  </si>
  <si>
    <t>cement portlandský směsný CEM II 42,5MPa</t>
  </si>
  <si>
    <t>-29228456</t>
  </si>
  <si>
    <t>vozovka asfaltová - recyklovatelná směs CA na místě RS-A tl. 0,1 m - 4% pojiva</t>
  </si>
  <si>
    <t xml:space="preserve">"vozovka"   573,0*0,1*2,4*0,04</t>
  </si>
  <si>
    <t xml:space="preserve">"vozovka - napojení a kolem uličních vpustí"   15,0*0,1*2,4*0,04</t>
  </si>
  <si>
    <t>32</t>
  </si>
  <si>
    <t>569931132</t>
  </si>
  <si>
    <t>Zpevnění krajnic nebo komunikací pro pěší s rozprostřením a zhutněním, po zhutnění asfaltovým recyklátem tl. 100 mm</t>
  </si>
  <si>
    <t>1782413971</t>
  </si>
  <si>
    <t xml:space="preserve">"krajnice kolem vozovky"   20,0 </t>
  </si>
  <si>
    <t>33</t>
  </si>
  <si>
    <t>573111111</t>
  </si>
  <si>
    <t>Postřik infiltrační PI z asfaltu silničního s posypem kamenivem, v množství 0,60 kg/m2</t>
  </si>
  <si>
    <t>-1514672754</t>
  </si>
  <si>
    <t>vozovka asfaltová - infiltrační postřik PI-E min. 0,6 kg/m2</t>
  </si>
  <si>
    <t xml:space="preserve">"vozovka"   505,0 </t>
  </si>
  <si>
    <t>34</t>
  </si>
  <si>
    <t>573231107</t>
  </si>
  <si>
    <t>Postřik spojovací PS bez posypu kamenivem ze silniční emulze, v množství 0,40 kg/m2</t>
  </si>
  <si>
    <t>160041473</t>
  </si>
  <si>
    <t>vozovka asfaltová - spojovací postřik PS-E min. 0,4 kg/m2</t>
  </si>
  <si>
    <t>35</t>
  </si>
  <si>
    <t>577134111</t>
  </si>
  <si>
    <t>Asfaltový beton vrstva obrusná ACO 11 (ABS) s rozprostřením a se zhutněním z nemodifikovaného asfaltu v pruhu šířky do 3 m tř. I, po zhutnění tl. 40 mm</t>
  </si>
  <si>
    <t>-322260523</t>
  </si>
  <si>
    <t>vozovka asfaltová - asfaltový beton pro obrusné vrstvy ACO 11+ tl. 0,04 m</t>
  </si>
  <si>
    <t>36</t>
  </si>
  <si>
    <t>577156111</t>
  </si>
  <si>
    <t>Asfaltový beton vrstva ložní ACL 22 (ABVH) s rozprostřením a zhutněním z nemodifikovaného asfaltu v pruhu šířky do 3 m, po zhutnění tl. 60 mm</t>
  </si>
  <si>
    <t>1694324695</t>
  </si>
  <si>
    <t>vozovka asfaltová - asfaltový beton pro ložné vrstvy ACL 22+ tl. 0,06 m</t>
  </si>
  <si>
    <t>37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</si>
  <si>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</si>
  <si>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</si>
  <si>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49538243</t>
  </si>
  <si>
    <t>38</t>
  </si>
  <si>
    <t>58381007</t>
  </si>
  <si>
    <t>kostka dlažební žula drobná 8/10</t>
  </si>
  <si>
    <t>-1261041703</t>
  </si>
  <si>
    <t xml:space="preserve">"vjezdový práh"   20,0*1,02</t>
  </si>
  <si>
    <t>39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</si>
  <si>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</si>
  <si>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</si>
  <si>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-1299086408</t>
  </si>
  <si>
    <t>40</t>
  </si>
  <si>
    <t>59245006</t>
  </si>
  <si>
    <t>dlažba tvar obdélník betonová pro nevidomé 200x100x60mm barevná</t>
  </si>
  <si>
    <t>974788023</t>
  </si>
  <si>
    <t xml:space="preserve">"varovné a signální pásy"   2,0*1,03</t>
  </si>
  <si>
    <t>41</t>
  </si>
  <si>
    <t>59245018</t>
  </si>
  <si>
    <t>dlažba tvar obdélník betonová 200x100x60mm přírodní</t>
  </si>
  <si>
    <t>-1766952865</t>
  </si>
  <si>
    <t xml:space="preserve">"chodník"   10,0*1,03</t>
  </si>
  <si>
    <t xml:space="preserve">"odpočet 80% rozebrané dlažby ze stávajícího chodníku"   -5,5*0,8</t>
  </si>
  <si>
    <t>42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</si>
  <si>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</si>
  <si>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</si>
  <si>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-1841192358</t>
  </si>
  <si>
    <t>43</t>
  </si>
  <si>
    <t>59245020</t>
  </si>
  <si>
    <t>dlažba tvar obdélník betonová 200x100x80mm přírodní</t>
  </si>
  <si>
    <t>-352113059</t>
  </si>
  <si>
    <t xml:space="preserve">"sjezdy a parkovací stání"   90,0*1,03</t>
  </si>
  <si>
    <t xml:space="preserve">"odpočet 80% rozebrané dlažby ze stávajícího vjezdu"   -9,5*0,8</t>
  </si>
  <si>
    <t>711</t>
  </si>
  <si>
    <t>Izolace proti vodě, vlhkosti a plynům</t>
  </si>
  <si>
    <t>44</t>
  </si>
  <si>
    <t>711161217</t>
  </si>
  <si>
    <t>Izolace proti zemní vlhkosti a beztlakové vodě nopovými fóliemi na ploše svislé S vrstva ochranná, odvětrávací a drenážní výška nopku 40,0 mm, tl. fólie do 2,0 mm</t>
  </si>
  <si>
    <t>556969481</t>
  </si>
  <si>
    <t xml:space="preserve">"izolace základů objektů nopovou fólií v. 0,5 m"   0,5*35,0</t>
  </si>
  <si>
    <t>45</t>
  </si>
  <si>
    <t>711161384</t>
  </si>
  <si>
    <t>Izolace proti zemní vlhkosti a beztlakové vodě nopovými fóliemi ostatní ukončení izolace provětrávací lištou</t>
  </si>
  <si>
    <t>2078019834</t>
  </si>
  <si>
    <t xml:space="preserve">"ukončení nopové fólie provětrávací lištou"   35,0</t>
  </si>
  <si>
    <t>46</t>
  </si>
  <si>
    <t>998711101</t>
  </si>
  <si>
    <t>Přesun hmot pro izolace proti vodě, vlhkosti a plynům stanovený z hmotnosti přesunovaného materiálu vodorovná dopravní vzdálenost do 50 m v objektech výšky do 6 m</t>
  </si>
  <si>
    <t>-290752554</t>
  </si>
  <si>
    <t>Trubní vedení</t>
  </si>
  <si>
    <t>47</t>
  </si>
  <si>
    <t>871218113</t>
  </si>
  <si>
    <t>Kladení drenážního potrubí z plastických hmot do připravené rýhy z flexibilního PVC, průměru do 160 mm</t>
  </si>
  <si>
    <t>-1485155040</t>
  </si>
  <si>
    <t xml:space="preserve">"podélná drenáž vlevo z PVC potrubí DN 160"   93,0</t>
  </si>
  <si>
    <t>48</t>
  </si>
  <si>
    <t>28611225</t>
  </si>
  <si>
    <t xml:space="preserve">trubka drenážní flexibilní celoperforovaná PVC-U SN 4 DN 160 </t>
  </si>
  <si>
    <t>79088664</t>
  </si>
  <si>
    <t xml:space="preserve">"podélná drenáž vlevo z PVC potrubí DN 160"   93,0*1,01</t>
  </si>
  <si>
    <t>49</t>
  </si>
  <si>
    <t>871315221</t>
  </si>
  <si>
    <t>Kanalizační potrubí z tvrdého PVC v otevřeném výkopu ve sklonu do 20 %, hladkého plnostěnného jednovrstvého, tuhost třídy SN 8 DN 160</t>
  </si>
  <si>
    <t>-1000385544</t>
  </si>
  <si>
    <t>50</t>
  </si>
  <si>
    <t>895941111</t>
  </si>
  <si>
    <t>Zřízení vpusti kanalizační uliční z betonových dílců typ UV-50 normální</t>
  </si>
  <si>
    <t>kus</t>
  </si>
  <si>
    <t>2063941751</t>
  </si>
  <si>
    <t xml:space="preserve">"uliční vpusti UV1-UV3"   3,0</t>
  </si>
  <si>
    <t>51</t>
  </si>
  <si>
    <t>59223850</t>
  </si>
  <si>
    <t>dno pro uliční vpusť s výtokovým otvorem betonové 450x330x50mm</t>
  </si>
  <si>
    <t>-626659958</t>
  </si>
  <si>
    <t>52</t>
  </si>
  <si>
    <t>59223858</t>
  </si>
  <si>
    <t>skruž pro uliční vpusť horní betonová 450x570x50mm</t>
  </si>
  <si>
    <t>256211878</t>
  </si>
  <si>
    <t>53</t>
  </si>
  <si>
    <t>59223862</t>
  </si>
  <si>
    <t>skruž pro uliční vpusť středová betonová 450x295x50mm</t>
  </si>
  <si>
    <t>724832836</t>
  </si>
  <si>
    <t>54</t>
  </si>
  <si>
    <t>59223864</t>
  </si>
  <si>
    <t>prstenec pro uliční vpusť vyrovnávací betonový 390x60x130mm</t>
  </si>
  <si>
    <t>-1167856649</t>
  </si>
  <si>
    <t>55</t>
  </si>
  <si>
    <t>59223871</t>
  </si>
  <si>
    <t>koš vysoký pro uliční vpusti žárově Pz plech pro rám 500/500mm</t>
  </si>
  <si>
    <t>1796240924</t>
  </si>
  <si>
    <t>56</t>
  </si>
  <si>
    <t>899104112</t>
  </si>
  <si>
    <t>Osazení poklopů litinových a ocelových včetně rámů pro třídu zatížení D400, E600</t>
  </si>
  <si>
    <t>-1654190310</t>
  </si>
  <si>
    <t xml:space="preserve">"výměna poklopu za mříž - kanalizační šachta v chodníku u UV2"   1,0</t>
  </si>
  <si>
    <t>57</t>
  </si>
  <si>
    <t>63126039</t>
  </si>
  <si>
    <t>poklop šachtový s BEGU rámem a zámky kruhový, DN 600 D400</t>
  </si>
  <si>
    <t>-1324916629</t>
  </si>
  <si>
    <t>58</t>
  </si>
  <si>
    <t>899202211</t>
  </si>
  <si>
    <t>Demontáž mříží litinových včetně rámů, hmotnosti jednotlivě přes 50 do 100 Kg</t>
  </si>
  <si>
    <t>1896964469</t>
  </si>
  <si>
    <t>59</t>
  </si>
  <si>
    <t>899204112</t>
  </si>
  <si>
    <t>Osazení mříží litinových včetně rámů a košů na bahno pro třídu zatížení D400, E600</t>
  </si>
  <si>
    <t>-1625291761</t>
  </si>
  <si>
    <t>60</t>
  </si>
  <si>
    <t>55242320</t>
  </si>
  <si>
    <t>mříž vtoková litinová plochá 500x500mm</t>
  </si>
  <si>
    <t>-1076587548</t>
  </si>
  <si>
    <t>61</t>
  </si>
  <si>
    <t>899331111</t>
  </si>
  <si>
    <t>Výšková úprava uličního vstupu nebo vpusti do 200 mm zvýšením poklopu</t>
  </si>
  <si>
    <t>-1507252170</t>
  </si>
  <si>
    <t xml:space="preserve">"stávající kanalizační šachty"   2,0</t>
  </si>
  <si>
    <t>62</t>
  </si>
  <si>
    <t>899431111</t>
  </si>
  <si>
    <t>Výšková úprava uličního vstupu nebo vpusti do 200 mm zvýšením krycího hrnce, šoupěte nebo hydrantu bez úpravy armatur</t>
  </si>
  <si>
    <t>846730854</t>
  </si>
  <si>
    <t xml:space="preserve">"stávající šoupata nebo hydranty"   7,0</t>
  </si>
  <si>
    <t>Ostatní konstrukce a práce-bourání</t>
  </si>
  <si>
    <t>63</t>
  </si>
  <si>
    <t>912211111</t>
  </si>
  <si>
    <t>Montáž směrového sloupku plastového s odrazkou prostým uložením bez betonového základu silničního</t>
  </si>
  <si>
    <t>-766280259</t>
  </si>
  <si>
    <t>montáž odstraněných směrových sloupků</t>
  </si>
  <si>
    <t xml:space="preserve">"Z 11g"   2,0</t>
  </si>
  <si>
    <t>64</t>
  </si>
  <si>
    <t>914111111</t>
  </si>
  <si>
    <t>Montáž svislé dopravní značky základní velikosti do 1 m2 objímkami na sloupky nebo konzoly</t>
  </si>
  <si>
    <t>937718795</t>
  </si>
  <si>
    <t>nové značky</t>
  </si>
  <si>
    <t xml:space="preserve">"B 20a"   1,0</t>
  </si>
  <si>
    <t xml:space="preserve">"IP 10a"   1,0</t>
  </si>
  <si>
    <t>65</t>
  </si>
  <si>
    <t>40445620</t>
  </si>
  <si>
    <t>zákazové, příkazové dopravní značky B1-B34, C1-15 700mm</t>
  </si>
  <si>
    <t>1462928664</t>
  </si>
  <si>
    <t xml:space="preserve">"nová značka - B 20a"   1,0</t>
  </si>
  <si>
    <t>66</t>
  </si>
  <si>
    <t>40445622</t>
  </si>
  <si>
    <t>informativní značky provozní IP1-IP3, IP4b-IP7, IP10a, b 750x750mm</t>
  </si>
  <si>
    <t>1826443713</t>
  </si>
  <si>
    <t xml:space="preserve">"nová značka - IP 10a"   1,0</t>
  </si>
  <si>
    <t>67</t>
  </si>
  <si>
    <t>914511112</t>
  </si>
  <si>
    <t>Montáž sloupku dopravních značek délky do 3,5 m do hliníkové patky</t>
  </si>
  <si>
    <t>-815560788</t>
  </si>
  <si>
    <t xml:space="preserve">"sloupek pro nové značky"   1,0</t>
  </si>
  <si>
    <t>68</t>
  </si>
  <si>
    <t>40445225</t>
  </si>
  <si>
    <t>sloupek pro dopravní značku Zn D 60mm v 3,5m</t>
  </si>
  <si>
    <t>-331599196</t>
  </si>
  <si>
    <t>69</t>
  </si>
  <si>
    <t>40445240</t>
  </si>
  <si>
    <t>patka pro sloupek Al D 60mm</t>
  </si>
  <si>
    <t>-1215978251</t>
  </si>
  <si>
    <t xml:space="preserve">"patka pro sloupek pro nové značky"   1,0</t>
  </si>
  <si>
    <t>70</t>
  </si>
  <si>
    <t>40445253</t>
  </si>
  <si>
    <t>víčko plastové na sloupek D 60mm</t>
  </si>
  <si>
    <t>1101574108</t>
  </si>
  <si>
    <t>71</t>
  </si>
  <si>
    <t>40445256</t>
  </si>
  <si>
    <t>svorka upínací na sloupek dopravní značky D 60mm</t>
  </si>
  <si>
    <t>928324830</t>
  </si>
  <si>
    <t xml:space="preserve">"svorka upínací na sloupek pro nové značky"   2,0</t>
  </si>
  <si>
    <t>72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</si>
  <si>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</si>
  <si>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</si>
  <si>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2126108401</t>
  </si>
  <si>
    <t>obrubníky</t>
  </si>
  <si>
    <t xml:space="preserve">"silniční"   6,0</t>
  </si>
  <si>
    <t xml:space="preserve">"nájezdový"   68,0</t>
  </si>
  <si>
    <t xml:space="preserve">"přechodový L+P"   1,0+1,0</t>
  </si>
  <si>
    <t>73</t>
  </si>
  <si>
    <t>59217023</t>
  </si>
  <si>
    <t>obrubník betonový silniční 1000x150x250mm</t>
  </si>
  <si>
    <t>1405802463</t>
  </si>
  <si>
    <t xml:space="preserve">"obrubníky silniční"   6,0*1,02</t>
  </si>
  <si>
    <t>74</t>
  </si>
  <si>
    <t>59217029</t>
  </si>
  <si>
    <t>obrubník betonový silniční nájezdový 1000x150x150mm</t>
  </si>
  <si>
    <t>865893568</t>
  </si>
  <si>
    <t xml:space="preserve">"obrubníky nájezdové"   68,0*1,02</t>
  </si>
  <si>
    <t>75</t>
  </si>
  <si>
    <t>59217030</t>
  </si>
  <si>
    <t>obrubník betonový silniční přechodový 1000x150x150-250mm</t>
  </si>
  <si>
    <t>1013402321</t>
  </si>
  <si>
    <t xml:space="preserve">"obrubník přechodový pravý"   1,0*1,02</t>
  </si>
  <si>
    <t xml:space="preserve">"obrubník přechodový levý"   1,0*1,02</t>
  </si>
  <si>
    <t>76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</si>
  <si>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</si>
  <si>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</si>
  <si>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-320501020</t>
  </si>
  <si>
    <t xml:space="preserve">"obrubníky parkové"   10,0</t>
  </si>
  <si>
    <t>77</t>
  </si>
  <si>
    <t>59217036</t>
  </si>
  <si>
    <t>obrubník betonový parkový přírodní 500(1000)x80x250mm</t>
  </si>
  <si>
    <t>2053414348</t>
  </si>
  <si>
    <t xml:space="preserve">"obrubníky parkové"   10,0*1,02</t>
  </si>
  <si>
    <t>78</t>
  </si>
  <si>
    <t>916331112</t>
  </si>
  <si>
    <t>Osazení zahradního obrubníku betonového s ložem tl. od 50 do 100 mm z betonu prostého tř. C 12/15 s boční opěrou z betonu prostého tř. C 12/15</t>
  </si>
  <si>
    <t>889702811</t>
  </si>
  <si>
    <t xml:space="preserve">"obrubníky zahradní"   80,0</t>
  </si>
  <si>
    <t>79</t>
  </si>
  <si>
    <t>59217001</t>
  </si>
  <si>
    <t>obrubník betonový zahradní přírodní 500(1000)x50x250mm</t>
  </si>
  <si>
    <t>-211840684</t>
  </si>
  <si>
    <t xml:space="preserve">"obrubníky zahradní"   80,0*1,02</t>
  </si>
  <si>
    <t>80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</si>
  <si>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</si>
  <si>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</si>
  <si>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-611557080</t>
  </si>
  <si>
    <t xml:space="preserve">"vozovka - napojení na stávající komunikaci"   25,7</t>
  </si>
  <si>
    <t>81</t>
  </si>
  <si>
    <t>919735112</t>
  </si>
  <si>
    <t>Řezání stávajícího živičného krytu nebo podkladu hloubky přes 50 do 100 mm</t>
  </si>
  <si>
    <t>-948334407</t>
  </si>
  <si>
    <t>82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</si>
  <si>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</si>
  <si>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</si>
  <si>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774483306</t>
  </si>
  <si>
    <t xml:space="preserve">"betonový žlab z příkopových tvárnic šířky 0,59 m"   55,0</t>
  </si>
  <si>
    <t>83</t>
  </si>
  <si>
    <t>59227029</t>
  </si>
  <si>
    <t>žlabovka příkopová betonová 500x680x60mm</t>
  </si>
  <si>
    <t>1273619427</t>
  </si>
  <si>
    <t xml:space="preserve">"betonový žlab z příkopových tvárnic šířky 0,59 m"   55,0*1,01</t>
  </si>
  <si>
    <t>84</t>
  </si>
  <si>
    <t>966006255</t>
  </si>
  <si>
    <t>Odstranění směrových sloupků s odklizením materiálu na vzdálenost do 20 m nebo s naložením na dopravní prostředek uloženého do země plastového nebo kovového</t>
  </si>
  <si>
    <t>1026093032</t>
  </si>
  <si>
    <t xml:space="preserve">"odstranění směrových sloupků Z 11g k opětovnému osazení"   2,0</t>
  </si>
  <si>
    <t xml:space="preserve">"odstranění bílých směrových sloupků"   3,0</t>
  </si>
  <si>
    <t>85</t>
  </si>
  <si>
    <t>966051121</t>
  </si>
  <si>
    <t xml:space="preserve">Bourání dřevěných pražců </t>
  </si>
  <si>
    <t>-160353557</t>
  </si>
  <si>
    <t xml:space="preserve">"stávající dřevěné pražce"   0,2*0,3*60,0</t>
  </si>
  <si>
    <t>86</t>
  </si>
  <si>
    <t>97716-R</t>
  </si>
  <si>
    <t>Jádrové vrty průměru do D 180 mm do železobetonu a vodotěsné napojení potrubí PVC DN 150</t>
  </si>
  <si>
    <t>-1376816687</t>
  </si>
  <si>
    <t xml:space="preserve">"prostup do stěn stávajících kanalizačních šachet pro napojení potrubí přípojek uličních vpustí vč. vodotěsného napojení potrubí PVC DN 150"   3,0</t>
  </si>
  <si>
    <t>87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</si>
  <si>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</si>
  <si>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</si>
  <si>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380323072</t>
  </si>
  <si>
    <t>očištění rozebrané dlažby</t>
  </si>
  <si>
    <t>88</t>
  </si>
  <si>
    <t>98010-R</t>
  </si>
  <si>
    <t>Ochrana svahu a zdi</t>
  </si>
  <si>
    <t>kpl</t>
  </si>
  <si>
    <t>-1879436384</t>
  </si>
  <si>
    <t>položka bude fakturována pouze se souhlasem zadavatele</t>
  </si>
  <si>
    <t xml:space="preserve">"ochrana svahu a zdi - dle zkušeností zhotovitele"   1,0</t>
  </si>
  <si>
    <t>997</t>
  </si>
  <si>
    <t>Přesun sutě</t>
  </si>
  <si>
    <t>89</t>
  </si>
  <si>
    <t>997221551</t>
  </si>
  <si>
    <t>Vodorovná doprava suti bez naložení, ale se složením a s hrubým urovnáním ze sypkých materiálů, na vzdálenost do 1 km</t>
  </si>
  <si>
    <t>21302076</t>
  </si>
  <si>
    <t>odvoz suti na skládku do 2 km</t>
  </si>
  <si>
    <t xml:space="preserve">"přebytečné podkladní vrstvy"   370,910+1,595-13,510-113,484</t>
  </si>
  <si>
    <t xml:space="preserve">"živičné vrstvy"   144,900</t>
  </si>
  <si>
    <t>90</t>
  </si>
  <si>
    <t>997221559</t>
  </si>
  <si>
    <t>Vodorovná doprava suti bez naložení, ale se složením a s hrubým urovnáním Příplatek k ceně za každý další i započatý 1 km přes 1 km</t>
  </si>
  <si>
    <t>-1908907035</t>
  </si>
  <si>
    <t>odvoz suti na skládku do 2 km - příplatek za každý další km nad 1 km</t>
  </si>
  <si>
    <t>91</t>
  </si>
  <si>
    <t>997221571</t>
  </si>
  <si>
    <t>Vodorovná doprava vybouraných hmot bez naložení, ale se složením a s hrubým urovnáním na vzdálenost do 1 km</t>
  </si>
  <si>
    <t>1248790716</t>
  </si>
  <si>
    <t>odvoz vybouraných hmot na skládku do 2 km</t>
  </si>
  <si>
    <t xml:space="preserve">"beton z betonové plochy"   5,000</t>
  </si>
  <si>
    <t xml:space="preserve">"obrubníky"   5,125</t>
  </si>
  <si>
    <t xml:space="preserve">"20% zámkové dlažby"   0,286+0,561</t>
  </si>
  <si>
    <t>92</t>
  </si>
  <si>
    <t>997221579</t>
  </si>
  <si>
    <t>Vodorovná doprava vybouraných hmot bez naložení, ale se složením a s hrubým urovnáním na vzdálenost Příplatek k ceně za každý další i započatý 1 km přes 1 km</t>
  </si>
  <si>
    <t>2003742215</t>
  </si>
  <si>
    <t>odvoz vybouraných hmot na skládku do 2 km - příplatek za každý další km nad 1 km</t>
  </si>
  <si>
    <t>93</t>
  </si>
  <si>
    <t>997221861</t>
  </si>
  <si>
    <t>Poplatek za uložení stavebního odpadu na recyklační skládce (skládkovné) z prostého betonu zatříděného do Katalogu odpadů pod kódem 17 01 01</t>
  </si>
  <si>
    <t>1260540117</t>
  </si>
  <si>
    <t>94</t>
  </si>
  <si>
    <t>997221873</t>
  </si>
  <si>
    <t>Poplatek za uložení stavebního odpadu na recyklační skládce (skládkovné) zeminy a kamení zatříděného do Katalogu odpadů pod kódem 17 05 04</t>
  </si>
  <si>
    <t>-1976994063</t>
  </si>
  <si>
    <t xml:space="preserve">"podkladní vrstvy"   245,511</t>
  </si>
  <si>
    <t>95</t>
  </si>
  <si>
    <t>997221875</t>
  </si>
  <si>
    <t>Poplatek za uložení stavebního odpadu na recyklační skládce (skládkovné) asfaltového bez obsahu dehtu zatříděného do Katalogu odpadů pod kódem 17 03 02</t>
  </si>
  <si>
    <t>979615764</t>
  </si>
  <si>
    <t>998</t>
  </si>
  <si>
    <t>Přesun hmot</t>
  </si>
  <si>
    <t>96</t>
  </si>
  <si>
    <t>998225111</t>
  </si>
  <si>
    <t>Přesun hmot pro komunikace s krytem z kameniva, monolitickým betonovým nebo živičným dopravní vzdálenost do 200 m jakékoliv délky objektu</t>
  </si>
  <si>
    <t>187691201</t>
  </si>
  <si>
    <t xml:space="preserve">VON - Vedlejší a ostatní náklady </t>
  </si>
  <si>
    <t>VON - Vedlejší a ostatní náklady</t>
  </si>
  <si>
    <t>Vedlejší a ostatní náklady</t>
  </si>
  <si>
    <t>01</t>
  </si>
  <si>
    <t>Geodetické práce</t>
  </si>
  <si>
    <t>1024</t>
  </si>
  <si>
    <t>232713936</t>
  </si>
  <si>
    <t>geodetické vytýčení stavby, prostor staveniště</t>
  </si>
  <si>
    <t>geodetické zaměření skutečného provedení stavby</t>
  </si>
  <si>
    <t>1,0</t>
  </si>
  <si>
    <t>03</t>
  </si>
  <si>
    <t>Geodetické vytýčení inženýrských sítí</t>
  </si>
  <si>
    <t>-1665950560</t>
  </si>
  <si>
    <t>04</t>
  </si>
  <si>
    <t>Projektová dokumentace skutečného provedení stavby</t>
  </si>
  <si>
    <t>1116160471</t>
  </si>
  <si>
    <t>05</t>
  </si>
  <si>
    <t>Pasportizace okolních komunikací a objektů před a po realizaci stavby</t>
  </si>
  <si>
    <t>-101931076</t>
  </si>
  <si>
    <t>08</t>
  </si>
  <si>
    <t>Zřízení, provoz a odstranění zařízení staveniště (ZS) včetně jeho připojení na sítě</t>
  </si>
  <si>
    <t>978199804</t>
  </si>
  <si>
    <t>-zajištění ohlášení všech staveb ZS dle §104 odst. (2) zákona č. 183/2006 Sb.</t>
  </si>
  <si>
    <t>-příprava a oplocení území pro objekty ZS</t>
  </si>
  <si>
    <t xml:space="preserve">-vlastní vybudování objektů ZS včetně zajištění místnosti pro TDI </t>
  </si>
  <si>
    <t>-zřízení přípojek energií k objektům ZS včetně měřicích odběrných míst</t>
  </si>
  <si>
    <t>-náklady na vybavení objektů ZS</t>
  </si>
  <si>
    <t>-náklady na energie spotřebované během realizace stavby</t>
  </si>
  <si>
    <t>-náklady na údržbu, úklid a opravy v objektech ZS</t>
  </si>
  <si>
    <t>-zajištění ostrahy stavby a staveniště po dobu realizace stavby</t>
  </si>
  <si>
    <t>-zřízení dočasných komunikací, sjezdů a nájezdů</t>
  </si>
  <si>
    <t>-zajištění ochrany zeleně v prostoru staveniště dle přísl. normy</t>
  </si>
  <si>
    <t>-provedení takových opatření, aby nebyly překročeny limity prašnosti a hlučnosti dané vyhláškou</t>
  </si>
  <si>
    <t>-odstranění objektů ZS včetně přípojek energií a dočasných komunikací a jejich likvidace</t>
  </si>
  <si>
    <t>-úklid a úprava povrchů po odstranění ZS</t>
  </si>
  <si>
    <t>-opatření BOZP</t>
  </si>
  <si>
    <t>09</t>
  </si>
  <si>
    <t>Opatření k zamezení vyvážení nečistot a nánosů ze staveniště včetně čištění komunikací</t>
  </si>
  <si>
    <t>-908939141</t>
  </si>
  <si>
    <t>Ochrana a zajištění objektů v blízkosti stavby během realizace</t>
  </si>
  <si>
    <t>1359132134</t>
  </si>
  <si>
    <t>Dopravně inženýrské opatření vč.zajištění vydání dopravně inženýrského rozhodnutí</t>
  </si>
  <si>
    <t>-663057325</t>
  </si>
  <si>
    <t>soubor dopravních značek, zábran, blikačů</t>
  </si>
  <si>
    <t xml:space="preserve">položka zahrnuje pronájem, umístění, přemístění, odstranění vč. údržby po dobu pronájmu </t>
  </si>
  <si>
    <t xml:space="preserve">"zúžení vozovky při napojení ÚK"   1,0</t>
  </si>
  <si>
    <t>Průzkumné práce diagnostiky konstrukcí</t>
  </si>
  <si>
    <t>612487626</t>
  </si>
  <si>
    <t>průkazní zkoušky pro provedení recyklace za studena dle TP 208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</si>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</sst>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22</v>
      </c>
      <c r="AO7" s="23"/>
      <c r="AP7" s="23"/>
      <c r="AQ7" s="23"/>
      <c r="AR7" s="21"/>
      <c r="BE7" s="32"/>
      <c r="BS7" s="18" t="s">
        <v>23</v>
      </c>
    </row>
    <row r="8" s="1" customFormat="1" ht="12" customHeight="1">
      <c r="B8" s="22"/>
      <c r="C8" s="23"/>
      <c r="D8" s="33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26</v>
      </c>
      <c r="AL8" s="23"/>
      <c r="AM8" s="23"/>
      <c r="AN8" s="34" t="s">
        <v>27</v>
      </c>
      <c r="AO8" s="23"/>
      <c r="AP8" s="23"/>
      <c r="AQ8" s="23"/>
      <c r="AR8" s="21"/>
      <c r="BE8" s="32"/>
      <c r="BS8" s="18" t="s">
        <v>28</v>
      </c>
    </row>
    <row r="9" s="1" customFormat="1" ht="29.28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29</v>
      </c>
      <c r="AL9" s="23"/>
      <c r="AM9" s="23"/>
      <c r="AN9" s="35" t="s">
        <v>30</v>
      </c>
      <c r="AO9" s="23"/>
      <c r="AP9" s="23"/>
      <c r="AQ9" s="23"/>
      <c r="AR9" s="21"/>
      <c r="BE9" s="32"/>
      <c r="BS9" s="18" t="s">
        <v>31</v>
      </c>
    </row>
    <row r="10" s="1" customFormat="1" ht="12" customHeight="1">
      <c r="B10" s="22"/>
      <c r="C10" s="23"/>
      <c r="D10" s="33" t="s">
        <v>32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33</v>
      </c>
      <c r="AL10" s="23"/>
      <c r="AM10" s="23"/>
      <c r="AN10" s="28" t="s">
        <v>34</v>
      </c>
      <c r="AO10" s="23"/>
      <c r="AP10" s="23"/>
      <c r="AQ10" s="23"/>
      <c r="AR10" s="21"/>
      <c r="BE10" s="32"/>
      <c r="BS10" s="18" t="s">
        <v>18</v>
      </c>
    </row>
    <row r="11" s="1" customFormat="1" ht="18.48" customHeight="1">
      <c r="B11" s="22"/>
      <c r="C11" s="23"/>
      <c r="D11" s="23"/>
      <c r="E11" s="28" t="s">
        <v>35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36</v>
      </c>
      <c r="AL11" s="23"/>
      <c r="AM11" s="23"/>
      <c r="AN11" s="28" t="s">
        <v>37</v>
      </c>
      <c r="AO11" s="23"/>
      <c r="AP11" s="23"/>
      <c r="AQ11" s="23"/>
      <c r="AR11" s="21"/>
      <c r="BE11" s="32"/>
      <c r="BS11" s="18" t="s">
        <v>18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="1" customFormat="1" ht="12" customHeight="1">
      <c r="B13" s="22"/>
      <c r="C13" s="23"/>
      <c r="D13" s="33" t="s">
        <v>38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33</v>
      </c>
      <c r="AL13" s="23"/>
      <c r="AM13" s="23"/>
      <c r="AN13" s="36" t="s">
        <v>39</v>
      </c>
      <c r="AO13" s="23"/>
      <c r="AP13" s="23"/>
      <c r="AQ13" s="23"/>
      <c r="AR13" s="21"/>
      <c r="BE13" s="32"/>
      <c r="BS13" s="18" t="s">
        <v>18</v>
      </c>
    </row>
    <row r="14">
      <c r="B14" s="22"/>
      <c r="C14" s="23"/>
      <c r="D14" s="23"/>
      <c r="E14" s="36" t="s">
        <v>39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36</v>
      </c>
      <c r="AL14" s="23"/>
      <c r="AM14" s="23"/>
      <c r="AN14" s="36" t="s">
        <v>39</v>
      </c>
      <c r="AO14" s="23"/>
      <c r="AP14" s="23"/>
      <c r="AQ14" s="23"/>
      <c r="AR14" s="21"/>
      <c r="BE14" s="32"/>
      <c r="BS14" s="18" t="s">
        <v>18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40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33</v>
      </c>
      <c r="AL16" s="23"/>
      <c r="AM16" s="23"/>
      <c r="AN16" s="28" t="s">
        <v>41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42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36</v>
      </c>
      <c r="AL17" s="23"/>
      <c r="AM17" s="23"/>
      <c r="AN17" s="28" t="s">
        <v>37</v>
      </c>
      <c r="AO17" s="23"/>
      <c r="AP17" s="23"/>
      <c r="AQ17" s="23"/>
      <c r="AR17" s="21"/>
      <c r="BE17" s="32"/>
      <c r="BS17" s="18" t="s">
        <v>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33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36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50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51</v>
      </c>
      <c r="E29" s="49"/>
      <c r="F29" s="33" t="s">
        <v>52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53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54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55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60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ÚK č. 4 na p.č. 323/1 k.ú. Planá u Českých Budějovic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24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Planá u Českých Budějovic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26</v>
      </c>
      <c r="AJ47" s="42"/>
      <c r="AK47" s="42"/>
      <c r="AL47" s="42"/>
      <c r="AM47" s="74" t="str">
        <f>IF(AN8= "","",AN8)</f>
        <v>25. 8. 2021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25.65" customHeight="1">
      <c r="A49" s="40"/>
      <c r="B49" s="41"/>
      <c r="C49" s="33" t="s">
        <v>32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Obec Planá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40</v>
      </c>
      <c r="AJ49" s="42"/>
      <c r="AK49" s="42"/>
      <c r="AL49" s="42"/>
      <c r="AM49" s="75" t="str">
        <f>IF(E17="","",E17)</f>
        <v>Ing. Samra Průchová, Č. Budějovice</v>
      </c>
      <c r="AN49" s="66"/>
      <c r="AO49" s="66"/>
      <c r="AP49" s="66"/>
      <c r="AQ49" s="42"/>
      <c r="AR49" s="46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38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6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37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20</v>
      </c>
    </row>
    <row r="55" s="7" customFormat="1" ht="16.5" customHeight="1">
      <c r="A55" s="113" t="s">
        <v>85</v>
      </c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Zpevněné plochy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88</v>
      </c>
      <c r="AR55" s="120"/>
      <c r="AS55" s="121">
        <v>0</v>
      </c>
      <c r="AT55" s="122">
        <f>ROUND(SUM(AV55:AW55),2)</f>
        <v>0</v>
      </c>
      <c r="AU55" s="123">
        <f>'SO 101 - Zpevněné plochy ...'!P89</f>
        <v>0</v>
      </c>
      <c r="AV55" s="122">
        <f>'SO 101 - Zpevněné plochy ...'!J33</f>
        <v>0</v>
      </c>
      <c r="AW55" s="122">
        <f>'SO 101 - Zpevněné plochy ...'!J34</f>
        <v>0</v>
      </c>
      <c r="AX55" s="122">
        <f>'SO 101 - Zpevněné plochy ...'!J35</f>
        <v>0</v>
      </c>
      <c r="AY55" s="122">
        <f>'SO 101 - Zpevněné plochy ...'!J36</f>
        <v>0</v>
      </c>
      <c r="AZ55" s="122">
        <f>'SO 101 - Zpevněné plochy ...'!F33</f>
        <v>0</v>
      </c>
      <c r="BA55" s="122">
        <f>'SO 101 - Zpevněné plochy ...'!F34</f>
        <v>0</v>
      </c>
      <c r="BB55" s="122">
        <f>'SO 101 - Zpevněné plochy ...'!F35</f>
        <v>0</v>
      </c>
      <c r="BC55" s="122">
        <f>'SO 101 - Zpevněné plochy ...'!F36</f>
        <v>0</v>
      </c>
      <c r="BD55" s="124">
        <f>'SO 101 - Zpevněné plochy ...'!F37</f>
        <v>0</v>
      </c>
      <c r="BE55" s="7"/>
      <c r="BT55" s="125" t="s">
        <v>23</v>
      </c>
      <c r="BV55" s="125" t="s">
        <v>83</v>
      </c>
      <c r="BW55" s="125" t="s">
        <v>89</v>
      </c>
      <c r="BX55" s="125" t="s">
        <v>5</v>
      </c>
      <c r="CL55" s="125" t="s">
        <v>20</v>
      </c>
      <c r="CM55" s="125" t="s">
        <v>90</v>
      </c>
    </row>
    <row r="56" s="7" customFormat="1" ht="16.5" customHeight="1">
      <c r="A56" s="113" t="s">
        <v>85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91</v>
      </c>
      <c r="AR56" s="120"/>
      <c r="AS56" s="126">
        <v>0</v>
      </c>
      <c r="AT56" s="127">
        <f>ROUND(SUM(AV56:AW56),2)</f>
        <v>0</v>
      </c>
      <c r="AU56" s="128">
        <f>'VON - Vedlejší a ostatní ...'!P80</f>
        <v>0</v>
      </c>
      <c r="AV56" s="127">
        <f>'VON - Vedlejší a ostatní ...'!J33</f>
        <v>0</v>
      </c>
      <c r="AW56" s="127">
        <f>'VON - Vedlejší a ostatní ...'!J34</f>
        <v>0</v>
      </c>
      <c r="AX56" s="127">
        <f>'VON - Vedlejší a ostatní ...'!J35</f>
        <v>0</v>
      </c>
      <c r="AY56" s="127">
        <f>'VON - Vedlejší a ostatní ...'!J36</f>
        <v>0</v>
      </c>
      <c r="AZ56" s="127">
        <f>'VON - Vedlejší a ostatní ...'!F33</f>
        <v>0</v>
      </c>
      <c r="BA56" s="127">
        <f>'VON - Vedlejší a ostatní ...'!F34</f>
        <v>0</v>
      </c>
      <c r="BB56" s="127">
        <f>'VON - Vedlejší a ostatní ...'!F35</f>
        <v>0</v>
      </c>
      <c r="BC56" s="127">
        <f>'VON - Vedlejší a ostatní ...'!F36</f>
        <v>0</v>
      </c>
      <c r="BD56" s="129">
        <f>'VON - Vedlejší a ostatní ...'!F37</f>
        <v>0</v>
      </c>
      <c r="BE56" s="7"/>
      <c r="BT56" s="125" t="s">
        <v>23</v>
      </c>
      <c r="BV56" s="125" t="s">
        <v>83</v>
      </c>
      <c r="BW56" s="125" t="s">
        <v>93</v>
      </c>
      <c r="BX56" s="125" t="s">
        <v>5</v>
      </c>
      <c r="CL56" s="125" t="s">
        <v>37</v>
      </c>
      <c r="CM56" s="125" t="s">
        <v>90</v>
      </c>
    </row>
    <row r="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="2" customFormat="1" ht="6.96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sheet="1" formatColumns="0" formatRows="0" objects="1" scenarios="1" spinCount="100000" saltValue="MHS+2cGcNHumo9VfnZGLvkhsGp63pXLbK3yrcVkCAQNsCP6ZbinwPFA/t/Cd++ssxuV69JraMGzewc8WSRyjzw==" hashValue="Mrmy+DQNtbTrki6/aBBr0yfFVZHJxWmZrNceX/rlUMW3aiOPZQ25XFCsPk4WMcUU4lBHsqEZkCulZihPsURtDA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Zpevněné plochy ...'!C2" display="/"/>
    <hyperlink ref="A56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="1" customFormat="1" ht="24.96" customHeight="1">
      <c r="B4" s="21"/>
      <c r="D4" s="132" t="s">
        <v>94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Rekonstrukce ÚK č. 4 na p.č. 323/1 k.ú. Planá u Českých Budějovic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19</v>
      </c>
      <c r="E11" s="40"/>
      <c r="F11" s="138" t="s">
        <v>20</v>
      </c>
      <c r="G11" s="40"/>
      <c r="H11" s="40"/>
      <c r="I11" s="134" t="s">
        <v>21</v>
      </c>
      <c r="J11" s="138" t="s">
        <v>97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24</v>
      </c>
      <c r="E12" s="40"/>
      <c r="F12" s="138" t="s">
        <v>25</v>
      </c>
      <c r="G12" s="40"/>
      <c r="H12" s="40"/>
      <c r="I12" s="134" t="s">
        <v>26</v>
      </c>
      <c r="J12" s="139" t="str">
        <f>'Rekapitulace stavby'!AN8</f>
        <v>25. 8. 2021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40"/>
      <c r="E13" s="40"/>
      <c r="F13" s="40"/>
      <c r="G13" s="40"/>
      <c r="H13" s="40"/>
      <c r="I13" s="140" t="s">
        <v>29</v>
      </c>
      <c r="J13" s="141" t="s">
        <v>30</v>
      </c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32</v>
      </c>
      <c r="E14" s="40"/>
      <c r="F14" s="40"/>
      <c r="G14" s="40"/>
      <c r="H14" s="40"/>
      <c r="I14" s="134" t="s">
        <v>33</v>
      </c>
      <c r="J14" s="138" t="s">
        <v>34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35</v>
      </c>
      <c r="F15" s="40"/>
      <c r="G15" s="40"/>
      <c r="H15" s="40"/>
      <c r="I15" s="134" t="s">
        <v>36</v>
      </c>
      <c r="J15" s="138" t="s">
        <v>37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38</v>
      </c>
      <c r="E17" s="40"/>
      <c r="F17" s="40"/>
      <c r="G17" s="40"/>
      <c r="H17" s="40"/>
      <c r="I17" s="134" t="s">
        <v>33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36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40</v>
      </c>
      <c r="E20" s="40"/>
      <c r="F20" s="40"/>
      <c r="G20" s="40"/>
      <c r="H20" s="40"/>
      <c r="I20" s="134" t="s">
        <v>33</v>
      </c>
      <c r="J20" s="138" t="s">
        <v>41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42</v>
      </c>
      <c r="F21" s="40"/>
      <c r="G21" s="40"/>
      <c r="H21" s="40"/>
      <c r="I21" s="134" t="s">
        <v>36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33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36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2"/>
      <c r="B27" s="143"/>
      <c r="C27" s="142"/>
      <c r="D27" s="142"/>
      <c r="E27" s="144" t="s">
        <v>98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47</v>
      </c>
      <c r="E30" s="40"/>
      <c r="F30" s="40"/>
      <c r="G30" s="40"/>
      <c r="H30" s="40"/>
      <c r="I30" s="40"/>
      <c r="J30" s="148">
        <f>ROUND(J89,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49</v>
      </c>
      <c r="G32" s="40"/>
      <c r="H32" s="40"/>
      <c r="I32" s="149" t="s">
        <v>48</v>
      </c>
      <c r="J32" s="149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51</v>
      </c>
      <c r="E33" s="134" t="s">
        <v>52</v>
      </c>
      <c r="F33" s="151">
        <f>ROUND((SUM(BE89:BE487)),  2)</f>
        <v>0</v>
      </c>
      <c r="G33" s="40"/>
      <c r="H33" s="40"/>
      <c r="I33" s="152">
        <v>0.20999999999999999</v>
      </c>
      <c r="J33" s="151">
        <f>ROUND(((SUM(BE89:BE487))*I33),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53</v>
      </c>
      <c r="F34" s="151">
        <f>ROUND((SUM(BF89:BF487)),  2)</f>
        <v>0</v>
      </c>
      <c r="G34" s="40"/>
      <c r="H34" s="40"/>
      <c r="I34" s="152">
        <v>0.14999999999999999</v>
      </c>
      <c r="J34" s="151">
        <f>ROUND(((SUM(BF89:BF487))*I34),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54</v>
      </c>
      <c r="F35" s="151">
        <f>ROUND((SUM(BG89:BG487)),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55</v>
      </c>
      <c r="F36" s="151">
        <f>ROUND((SUM(BH89:BH487)),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56</v>
      </c>
      <c r="F37" s="151">
        <f>ROUND((SUM(BI89:BI487)),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57</v>
      </c>
      <c r="E39" s="155"/>
      <c r="F39" s="155"/>
      <c r="G39" s="156" t="s">
        <v>58</v>
      </c>
      <c r="H39" s="157" t="s">
        <v>59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4" t="str">
        <f>E7</f>
        <v>Rekonstrukce ÚK č. 4 na p.č. 323/1 k.ú. Planá u Českých Budějovic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101 - Zpevněné plochy a TÚ, zeleň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24</v>
      </c>
      <c r="D52" s="42"/>
      <c r="E52" s="42"/>
      <c r="F52" s="28" t="str">
        <f>F12</f>
        <v>Planá u Českých Budějovic</v>
      </c>
      <c r="G52" s="42"/>
      <c r="H52" s="42"/>
      <c r="I52" s="33" t="s">
        <v>26</v>
      </c>
      <c r="J52" s="74" t="str">
        <f>IF(J12="","",J12)</f>
        <v>25. 8. 2021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3" t="s">
        <v>32</v>
      </c>
      <c r="D54" s="42"/>
      <c r="E54" s="42"/>
      <c r="F54" s="28" t="str">
        <f>E15</f>
        <v xml:space="preserve">Obec Planá </v>
      </c>
      <c r="G54" s="42"/>
      <c r="H54" s="42"/>
      <c r="I54" s="33" t="s">
        <v>40</v>
      </c>
      <c r="J54" s="38" t="str">
        <f>E21</f>
        <v>Ing. Samra Průchová, Č.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38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5" t="s">
        <v>100</v>
      </c>
      <c r="D57" s="166"/>
      <c r="E57" s="166"/>
      <c r="F57" s="166"/>
      <c r="G57" s="166"/>
      <c r="H57" s="166"/>
      <c r="I57" s="166"/>
      <c r="J57" s="167" t="s">
        <v>101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8" t="s">
        <v>79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102</v>
      </c>
    </row>
    <row r="60" s="9" customFormat="1" ht="24.96" customHeight="1">
      <c r="A60" s="9"/>
      <c r="B60" s="169"/>
      <c r="C60" s="170"/>
      <c r="D60" s="171" t="s">
        <v>103</v>
      </c>
      <c r="E60" s="172"/>
      <c r="F60" s="172"/>
      <c r="G60" s="172"/>
      <c r="H60" s="172"/>
      <c r="I60" s="172"/>
      <c r="J60" s="173">
        <f>J90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5"/>
      <c r="C61" s="176"/>
      <c r="D61" s="177" t="s">
        <v>104</v>
      </c>
      <c r="E61" s="178"/>
      <c r="F61" s="178"/>
      <c r="G61" s="178"/>
      <c r="H61" s="178"/>
      <c r="I61" s="178"/>
      <c r="J61" s="179">
        <f>J91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5"/>
      <c r="C62" s="176"/>
      <c r="D62" s="177" t="s">
        <v>105</v>
      </c>
      <c r="E62" s="178"/>
      <c r="F62" s="178"/>
      <c r="G62" s="178"/>
      <c r="H62" s="178"/>
      <c r="I62" s="178"/>
      <c r="J62" s="179">
        <f>J186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5"/>
      <c r="C63" s="176"/>
      <c r="D63" s="177" t="s">
        <v>106</v>
      </c>
      <c r="E63" s="178"/>
      <c r="F63" s="178"/>
      <c r="G63" s="178"/>
      <c r="H63" s="178"/>
      <c r="I63" s="178"/>
      <c r="J63" s="179">
        <f>J190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5"/>
      <c r="C64" s="176"/>
      <c r="D64" s="177" t="s">
        <v>107</v>
      </c>
      <c r="E64" s="178"/>
      <c r="F64" s="178"/>
      <c r="G64" s="178"/>
      <c r="H64" s="178"/>
      <c r="I64" s="178"/>
      <c r="J64" s="179">
        <f>J195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5"/>
      <c r="C65" s="176"/>
      <c r="D65" s="177" t="s">
        <v>108</v>
      </c>
      <c r="E65" s="178"/>
      <c r="F65" s="178"/>
      <c r="G65" s="178"/>
      <c r="H65" s="178"/>
      <c r="I65" s="178"/>
      <c r="J65" s="179">
        <f>J290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5"/>
      <c r="C66" s="176"/>
      <c r="D66" s="177" t="s">
        <v>109</v>
      </c>
      <c r="E66" s="178"/>
      <c r="F66" s="178"/>
      <c r="G66" s="178"/>
      <c r="H66" s="178"/>
      <c r="I66" s="178"/>
      <c r="J66" s="179">
        <f>J300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5"/>
      <c r="C67" s="176"/>
      <c r="D67" s="177" t="s">
        <v>110</v>
      </c>
      <c r="E67" s="178"/>
      <c r="F67" s="178"/>
      <c r="G67" s="178"/>
      <c r="H67" s="178"/>
      <c r="I67" s="178"/>
      <c r="J67" s="179">
        <f>J349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5"/>
      <c r="C68" s="176"/>
      <c r="D68" s="177" t="s">
        <v>111</v>
      </c>
      <c r="E68" s="178"/>
      <c r="F68" s="178"/>
      <c r="G68" s="178"/>
      <c r="H68" s="178"/>
      <c r="I68" s="178"/>
      <c r="J68" s="179">
        <f>J452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5"/>
      <c r="C69" s="176"/>
      <c r="D69" s="177" t="s">
        <v>112</v>
      </c>
      <c r="E69" s="178"/>
      <c r="F69" s="178"/>
      <c r="G69" s="178"/>
      <c r="H69" s="178"/>
      <c r="I69" s="178"/>
      <c r="J69" s="179">
        <f>J486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4" t="s">
        <v>113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3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4" t="str">
        <f>E7</f>
        <v>Rekonstrukce ÚK č. 4 na p.č. 323/1 k.ú. Planá u Českých Budějovic</v>
      </c>
      <c r="F79" s="33"/>
      <c r="G79" s="33"/>
      <c r="H79" s="33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3" t="s">
        <v>95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SO 101 - Zpevněné plochy a TÚ, zeleň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3" t="s">
        <v>24</v>
      </c>
      <c r="D83" s="42"/>
      <c r="E83" s="42"/>
      <c r="F83" s="28" t="str">
        <f>F12</f>
        <v>Planá u Českých Budějovic</v>
      </c>
      <c r="G83" s="42"/>
      <c r="H83" s="42"/>
      <c r="I83" s="33" t="s">
        <v>26</v>
      </c>
      <c r="J83" s="74" t="str">
        <f>IF(J12="","",J12)</f>
        <v>25. 8. 2021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5.65" customHeight="1">
      <c r="A85" s="40"/>
      <c r="B85" s="41"/>
      <c r="C85" s="33" t="s">
        <v>32</v>
      </c>
      <c r="D85" s="42"/>
      <c r="E85" s="42"/>
      <c r="F85" s="28" t="str">
        <f>E15</f>
        <v xml:space="preserve">Obec Planá </v>
      </c>
      <c r="G85" s="42"/>
      <c r="H85" s="42"/>
      <c r="I85" s="33" t="s">
        <v>40</v>
      </c>
      <c r="J85" s="38" t="str">
        <f>E21</f>
        <v>Ing. Samra Průchová, Č. Budějovice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3" t="s">
        <v>38</v>
      </c>
      <c r="D86" s="42"/>
      <c r="E86" s="42"/>
      <c r="F86" s="28" t="str">
        <f>IF(E18="","",E18)</f>
        <v>Vyplň údaj</v>
      </c>
      <c r="G86" s="42"/>
      <c r="H86" s="42"/>
      <c r="I86" s="33" t="s">
        <v>43</v>
      </c>
      <c r="J86" s="38" t="str">
        <f>E24</f>
        <v xml:space="preserve"> 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81"/>
      <c r="B88" s="182"/>
      <c r="C88" s="183" t="s">
        <v>114</v>
      </c>
      <c r="D88" s="184" t="s">
        <v>66</v>
      </c>
      <c r="E88" s="184" t="s">
        <v>62</v>
      </c>
      <c r="F88" s="184" t="s">
        <v>63</v>
      </c>
      <c r="G88" s="184" t="s">
        <v>115</v>
      </c>
      <c r="H88" s="184" t="s">
        <v>116</v>
      </c>
      <c r="I88" s="184" t="s">
        <v>117</v>
      </c>
      <c r="J88" s="184" t="s">
        <v>101</v>
      </c>
      <c r="K88" s="185" t="s">
        <v>118</v>
      </c>
      <c r="L88" s="186"/>
      <c r="M88" s="94" t="s">
        <v>37</v>
      </c>
      <c r="N88" s="95" t="s">
        <v>51</v>
      </c>
      <c r="O88" s="95" t="s">
        <v>119</v>
      </c>
      <c r="P88" s="95" t="s">
        <v>120</v>
      </c>
      <c r="Q88" s="95" t="s">
        <v>121</v>
      </c>
      <c r="R88" s="95" t="s">
        <v>122</v>
      </c>
      <c r="S88" s="95" t="s">
        <v>123</v>
      </c>
      <c r="T88" s="96" t="s">
        <v>124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="2" customFormat="1" ht="22.8" customHeight="1">
      <c r="A89" s="40"/>
      <c r="B89" s="41"/>
      <c r="C89" s="101" t="s">
        <v>125</v>
      </c>
      <c r="D89" s="42"/>
      <c r="E89" s="42"/>
      <c r="F89" s="42"/>
      <c r="G89" s="42"/>
      <c r="H89" s="42"/>
      <c r="I89" s="42"/>
      <c r="J89" s="187">
        <f>BK89</f>
        <v>0</v>
      </c>
      <c r="K89" s="42"/>
      <c r="L89" s="46"/>
      <c r="M89" s="97"/>
      <c r="N89" s="188"/>
      <c r="O89" s="98"/>
      <c r="P89" s="189">
        <f>P90</f>
        <v>0</v>
      </c>
      <c r="Q89" s="98"/>
      <c r="R89" s="189">
        <f>R90</f>
        <v>142.52226859999999</v>
      </c>
      <c r="S89" s="98"/>
      <c r="T89" s="190">
        <f>T90</f>
        <v>538.91496000000006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80</v>
      </c>
      <c r="AU89" s="18" t="s">
        <v>102</v>
      </c>
      <c r="BK89" s="191">
        <f>BK90</f>
        <v>0</v>
      </c>
    </row>
    <row r="90" s="12" customFormat="1" ht="25.92" customHeight="1">
      <c r="A90" s="12"/>
      <c r="B90" s="192"/>
      <c r="C90" s="193"/>
      <c r="D90" s="194" t="s">
        <v>80</v>
      </c>
      <c r="E90" s="195" t="s">
        <v>81</v>
      </c>
      <c r="F90" s="195" t="s">
        <v>87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P91+P186+P190+P195+P290+P300+P349+P452+P486</f>
        <v>0</v>
      </c>
      <c r="Q90" s="200"/>
      <c r="R90" s="201">
        <f>R91+R186+R190+R195+R290+R300+R349+R452+R486</f>
        <v>142.52226859999999</v>
      </c>
      <c r="S90" s="200"/>
      <c r="T90" s="202">
        <f>T91+T186+T190+T195+T290+T300+T349+T452+T486</f>
        <v>538.91496000000006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23</v>
      </c>
      <c r="AT90" s="204" t="s">
        <v>80</v>
      </c>
      <c r="AU90" s="204" t="s">
        <v>81</v>
      </c>
      <c r="AY90" s="203" t="s">
        <v>126</v>
      </c>
      <c r="BK90" s="205">
        <f>BK91+BK186+BK190+BK195+BK290+BK300+BK349+BK452+BK486</f>
        <v>0</v>
      </c>
    </row>
    <row r="91" s="12" customFormat="1" ht="22.8" customHeight="1">
      <c r="A91" s="12"/>
      <c r="B91" s="192"/>
      <c r="C91" s="193"/>
      <c r="D91" s="194" t="s">
        <v>80</v>
      </c>
      <c r="E91" s="206" t="s">
        <v>23</v>
      </c>
      <c r="F91" s="206" t="s">
        <v>127</v>
      </c>
      <c r="G91" s="193"/>
      <c r="H91" s="193"/>
      <c r="I91" s="196"/>
      <c r="J91" s="207">
        <f>BK91</f>
        <v>0</v>
      </c>
      <c r="K91" s="193"/>
      <c r="L91" s="198"/>
      <c r="M91" s="199"/>
      <c r="N91" s="200"/>
      <c r="O91" s="200"/>
      <c r="P91" s="201">
        <f>SUM(P92:P185)</f>
        <v>0</v>
      </c>
      <c r="Q91" s="200"/>
      <c r="R91" s="201">
        <f>SUM(R92:R185)</f>
        <v>34.440699999999993</v>
      </c>
      <c r="S91" s="200"/>
      <c r="T91" s="202">
        <f>SUM(T92:T185)</f>
        <v>531.76250000000005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23</v>
      </c>
      <c r="AT91" s="204" t="s">
        <v>80</v>
      </c>
      <c r="AU91" s="204" t="s">
        <v>23</v>
      </c>
      <c r="AY91" s="203" t="s">
        <v>126</v>
      </c>
      <c r="BK91" s="205">
        <f>SUM(BK92:BK185)</f>
        <v>0</v>
      </c>
    </row>
    <row r="92" s="2" customFormat="1" ht="24.15" customHeight="1">
      <c r="A92" s="40"/>
      <c r="B92" s="41"/>
      <c r="C92" s="208" t="s">
        <v>23</v>
      </c>
      <c r="D92" s="208" t="s">
        <v>128</v>
      </c>
      <c r="E92" s="209" t="s">
        <v>129</v>
      </c>
      <c r="F92" s="210" t="s">
        <v>130</v>
      </c>
      <c r="G92" s="211" t="s">
        <v>131</v>
      </c>
      <c r="H92" s="212">
        <v>20</v>
      </c>
      <c r="I92" s="213"/>
      <c r="J92" s="214">
        <f>ROUND(I92*H92,2)</f>
        <v>0</v>
      </c>
      <c r="K92" s="210" t="s">
        <v>132</v>
      </c>
      <c r="L92" s="46"/>
      <c r="M92" s="215" t="s">
        <v>37</v>
      </c>
      <c r="N92" s="216" t="s">
        <v>52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133</v>
      </c>
      <c r="AT92" s="219" t="s">
        <v>128</v>
      </c>
      <c r="AU92" s="219" t="s">
        <v>90</v>
      </c>
      <c r="AY92" s="18" t="s">
        <v>126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8" t="s">
        <v>23</v>
      </c>
      <c r="BK92" s="220">
        <f>ROUND(I92*H92,2)</f>
        <v>0</v>
      </c>
      <c r="BL92" s="18" t="s">
        <v>133</v>
      </c>
      <c r="BM92" s="219" t="s">
        <v>134</v>
      </c>
    </row>
    <row r="93" s="13" customFormat="1">
      <c r="A93" s="13"/>
      <c r="B93" s="221"/>
      <c r="C93" s="222"/>
      <c r="D93" s="223" t="s">
        <v>135</v>
      </c>
      <c r="E93" s="224" t="s">
        <v>37</v>
      </c>
      <c r="F93" s="225" t="s">
        <v>136</v>
      </c>
      <c r="G93" s="222"/>
      <c r="H93" s="224" t="s">
        <v>37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135</v>
      </c>
      <c r="AU93" s="231" t="s">
        <v>90</v>
      </c>
      <c r="AV93" s="13" t="s">
        <v>23</v>
      </c>
      <c r="AW93" s="13" t="s">
        <v>137</v>
      </c>
      <c r="AX93" s="13" t="s">
        <v>81</v>
      </c>
      <c r="AY93" s="231" t="s">
        <v>126</v>
      </c>
    </row>
    <row r="94" s="14" customFormat="1">
      <c r="A94" s="14"/>
      <c r="B94" s="232"/>
      <c r="C94" s="233"/>
      <c r="D94" s="223" t="s">
        <v>135</v>
      </c>
      <c r="E94" s="234" t="s">
        <v>37</v>
      </c>
      <c r="F94" s="235" t="s">
        <v>138</v>
      </c>
      <c r="G94" s="233"/>
      <c r="H94" s="236">
        <v>20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2" t="s">
        <v>135</v>
      </c>
      <c r="AU94" s="242" t="s">
        <v>90</v>
      </c>
      <c r="AV94" s="14" t="s">
        <v>90</v>
      </c>
      <c r="AW94" s="14" t="s">
        <v>137</v>
      </c>
      <c r="AX94" s="14" t="s">
        <v>81</v>
      </c>
      <c r="AY94" s="242" t="s">
        <v>126</v>
      </c>
    </row>
    <row r="95" s="15" customFormat="1">
      <c r="A95" s="15"/>
      <c r="B95" s="243"/>
      <c r="C95" s="244"/>
      <c r="D95" s="223" t="s">
        <v>135</v>
      </c>
      <c r="E95" s="245" t="s">
        <v>37</v>
      </c>
      <c r="F95" s="246" t="s">
        <v>139</v>
      </c>
      <c r="G95" s="244"/>
      <c r="H95" s="247">
        <v>20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3" t="s">
        <v>135</v>
      </c>
      <c r="AU95" s="253" t="s">
        <v>90</v>
      </c>
      <c r="AV95" s="15" t="s">
        <v>133</v>
      </c>
      <c r="AW95" s="15" t="s">
        <v>137</v>
      </c>
      <c r="AX95" s="15" t="s">
        <v>23</v>
      </c>
      <c r="AY95" s="253" t="s">
        <v>126</v>
      </c>
    </row>
    <row r="96" s="2" customFormat="1" ht="14.4" customHeight="1">
      <c r="A96" s="40"/>
      <c r="B96" s="41"/>
      <c r="C96" s="208" t="s">
        <v>90</v>
      </c>
      <c r="D96" s="208" t="s">
        <v>128</v>
      </c>
      <c r="E96" s="209" t="s">
        <v>140</v>
      </c>
      <c r="F96" s="210" t="s">
        <v>141</v>
      </c>
      <c r="G96" s="211" t="s">
        <v>131</v>
      </c>
      <c r="H96" s="212">
        <v>20</v>
      </c>
      <c r="I96" s="213"/>
      <c r="J96" s="214">
        <f>ROUND(I96*H96,2)</f>
        <v>0</v>
      </c>
      <c r="K96" s="210" t="s">
        <v>132</v>
      </c>
      <c r="L96" s="46"/>
      <c r="M96" s="215" t="s">
        <v>37</v>
      </c>
      <c r="N96" s="216" t="s">
        <v>52</v>
      </c>
      <c r="O96" s="8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9" t="s">
        <v>133</v>
      </c>
      <c r="AT96" s="219" t="s">
        <v>128</v>
      </c>
      <c r="AU96" s="219" t="s">
        <v>90</v>
      </c>
      <c r="AY96" s="18" t="s">
        <v>126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8" t="s">
        <v>23</v>
      </c>
      <c r="BK96" s="220">
        <f>ROUND(I96*H96,2)</f>
        <v>0</v>
      </c>
      <c r="BL96" s="18" t="s">
        <v>133</v>
      </c>
      <c r="BM96" s="219" t="s">
        <v>142</v>
      </c>
    </row>
    <row r="97" s="13" customFormat="1">
      <c r="A97" s="13"/>
      <c r="B97" s="221"/>
      <c r="C97" s="222"/>
      <c r="D97" s="223" t="s">
        <v>135</v>
      </c>
      <c r="E97" s="224" t="s">
        <v>37</v>
      </c>
      <c r="F97" s="225" t="s">
        <v>136</v>
      </c>
      <c r="G97" s="222"/>
      <c r="H97" s="224" t="s">
        <v>37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135</v>
      </c>
      <c r="AU97" s="231" t="s">
        <v>90</v>
      </c>
      <c r="AV97" s="13" t="s">
        <v>23</v>
      </c>
      <c r="AW97" s="13" t="s">
        <v>137</v>
      </c>
      <c r="AX97" s="13" t="s">
        <v>81</v>
      </c>
      <c r="AY97" s="231" t="s">
        <v>126</v>
      </c>
    </row>
    <row r="98" s="14" customFormat="1">
      <c r="A98" s="14"/>
      <c r="B98" s="232"/>
      <c r="C98" s="233"/>
      <c r="D98" s="223" t="s">
        <v>135</v>
      </c>
      <c r="E98" s="234" t="s">
        <v>37</v>
      </c>
      <c r="F98" s="235" t="s">
        <v>138</v>
      </c>
      <c r="G98" s="233"/>
      <c r="H98" s="236">
        <v>20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135</v>
      </c>
      <c r="AU98" s="242" t="s">
        <v>90</v>
      </c>
      <c r="AV98" s="14" t="s">
        <v>90</v>
      </c>
      <c r="AW98" s="14" t="s">
        <v>137</v>
      </c>
      <c r="AX98" s="14" t="s">
        <v>81</v>
      </c>
      <c r="AY98" s="242" t="s">
        <v>126</v>
      </c>
    </row>
    <row r="99" s="15" customFormat="1">
      <c r="A99" s="15"/>
      <c r="B99" s="243"/>
      <c r="C99" s="244"/>
      <c r="D99" s="223" t="s">
        <v>135</v>
      </c>
      <c r="E99" s="245" t="s">
        <v>37</v>
      </c>
      <c r="F99" s="246" t="s">
        <v>139</v>
      </c>
      <c r="G99" s="244"/>
      <c r="H99" s="247">
        <v>20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3" t="s">
        <v>135</v>
      </c>
      <c r="AU99" s="253" t="s">
        <v>90</v>
      </c>
      <c r="AV99" s="15" t="s">
        <v>133</v>
      </c>
      <c r="AW99" s="15" t="s">
        <v>137</v>
      </c>
      <c r="AX99" s="15" t="s">
        <v>23</v>
      </c>
      <c r="AY99" s="253" t="s">
        <v>126</v>
      </c>
    </row>
    <row r="100" s="2" customFormat="1" ht="37.8" customHeight="1">
      <c r="A100" s="40"/>
      <c r="B100" s="41"/>
      <c r="C100" s="208" t="s">
        <v>143</v>
      </c>
      <c r="D100" s="208" t="s">
        <v>128</v>
      </c>
      <c r="E100" s="209" t="s">
        <v>144</v>
      </c>
      <c r="F100" s="210" t="s">
        <v>145</v>
      </c>
      <c r="G100" s="211" t="s">
        <v>131</v>
      </c>
      <c r="H100" s="212">
        <v>5.5</v>
      </c>
      <c r="I100" s="213"/>
      <c r="J100" s="214">
        <f>ROUND(I100*H100,2)</f>
        <v>0</v>
      </c>
      <c r="K100" s="210" t="s">
        <v>132</v>
      </c>
      <c r="L100" s="46"/>
      <c r="M100" s="215" t="s">
        <v>37</v>
      </c>
      <c r="N100" s="216" t="s">
        <v>52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0.26000000000000001</v>
      </c>
      <c r="T100" s="218">
        <f>S100*H100</f>
        <v>1.4300000000000002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133</v>
      </c>
      <c r="AT100" s="219" t="s">
        <v>128</v>
      </c>
      <c r="AU100" s="219" t="s">
        <v>90</v>
      </c>
      <c r="AY100" s="18" t="s">
        <v>126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8" t="s">
        <v>23</v>
      </c>
      <c r="BK100" s="220">
        <f>ROUND(I100*H100,2)</f>
        <v>0</v>
      </c>
      <c r="BL100" s="18" t="s">
        <v>133</v>
      </c>
      <c r="BM100" s="219" t="s">
        <v>146</v>
      </c>
    </row>
    <row r="101" s="13" customFormat="1">
      <c r="A101" s="13"/>
      <c r="B101" s="221"/>
      <c r="C101" s="222"/>
      <c r="D101" s="223" t="s">
        <v>135</v>
      </c>
      <c r="E101" s="224" t="s">
        <v>37</v>
      </c>
      <c r="F101" s="225" t="s">
        <v>136</v>
      </c>
      <c r="G101" s="222"/>
      <c r="H101" s="224" t="s">
        <v>37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135</v>
      </c>
      <c r="AU101" s="231" t="s">
        <v>90</v>
      </c>
      <c r="AV101" s="13" t="s">
        <v>23</v>
      </c>
      <c r="AW101" s="13" t="s">
        <v>137</v>
      </c>
      <c r="AX101" s="13" t="s">
        <v>81</v>
      </c>
      <c r="AY101" s="231" t="s">
        <v>126</v>
      </c>
    </row>
    <row r="102" s="13" customFormat="1">
      <c r="A102" s="13"/>
      <c r="B102" s="221"/>
      <c r="C102" s="222"/>
      <c r="D102" s="223" t="s">
        <v>135</v>
      </c>
      <c r="E102" s="224" t="s">
        <v>37</v>
      </c>
      <c r="F102" s="225" t="s">
        <v>147</v>
      </c>
      <c r="G102" s="222"/>
      <c r="H102" s="224" t="s">
        <v>37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135</v>
      </c>
      <c r="AU102" s="231" t="s">
        <v>90</v>
      </c>
      <c r="AV102" s="13" t="s">
        <v>23</v>
      </c>
      <c r="AW102" s="13" t="s">
        <v>137</v>
      </c>
      <c r="AX102" s="13" t="s">
        <v>81</v>
      </c>
      <c r="AY102" s="231" t="s">
        <v>126</v>
      </c>
    </row>
    <row r="103" s="14" customFormat="1">
      <c r="A103" s="14"/>
      <c r="B103" s="232"/>
      <c r="C103" s="233"/>
      <c r="D103" s="223" t="s">
        <v>135</v>
      </c>
      <c r="E103" s="234" t="s">
        <v>37</v>
      </c>
      <c r="F103" s="235" t="s">
        <v>148</v>
      </c>
      <c r="G103" s="233"/>
      <c r="H103" s="236">
        <v>5.5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2" t="s">
        <v>135</v>
      </c>
      <c r="AU103" s="242" t="s">
        <v>90</v>
      </c>
      <c r="AV103" s="14" t="s">
        <v>90</v>
      </c>
      <c r="AW103" s="14" t="s">
        <v>137</v>
      </c>
      <c r="AX103" s="14" t="s">
        <v>81</v>
      </c>
      <c r="AY103" s="242" t="s">
        <v>126</v>
      </c>
    </row>
    <row r="104" s="15" customFormat="1">
      <c r="A104" s="15"/>
      <c r="B104" s="243"/>
      <c r="C104" s="244"/>
      <c r="D104" s="223" t="s">
        <v>135</v>
      </c>
      <c r="E104" s="245" t="s">
        <v>37</v>
      </c>
      <c r="F104" s="246" t="s">
        <v>139</v>
      </c>
      <c r="G104" s="244"/>
      <c r="H104" s="247">
        <v>5.5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3" t="s">
        <v>135</v>
      </c>
      <c r="AU104" s="253" t="s">
        <v>90</v>
      </c>
      <c r="AV104" s="15" t="s">
        <v>133</v>
      </c>
      <c r="AW104" s="15" t="s">
        <v>137</v>
      </c>
      <c r="AX104" s="15" t="s">
        <v>23</v>
      </c>
      <c r="AY104" s="253" t="s">
        <v>126</v>
      </c>
    </row>
    <row r="105" s="2" customFormat="1" ht="24.15" customHeight="1">
      <c r="A105" s="40"/>
      <c r="B105" s="41"/>
      <c r="C105" s="208" t="s">
        <v>133</v>
      </c>
      <c r="D105" s="208" t="s">
        <v>128</v>
      </c>
      <c r="E105" s="209" t="s">
        <v>149</v>
      </c>
      <c r="F105" s="210" t="s">
        <v>150</v>
      </c>
      <c r="G105" s="211" t="s">
        <v>131</v>
      </c>
      <c r="H105" s="212">
        <v>9.5</v>
      </c>
      <c r="I105" s="213"/>
      <c r="J105" s="214">
        <f>ROUND(I105*H105,2)</f>
        <v>0</v>
      </c>
      <c r="K105" s="210" t="s">
        <v>132</v>
      </c>
      <c r="L105" s="46"/>
      <c r="M105" s="215" t="s">
        <v>37</v>
      </c>
      <c r="N105" s="216" t="s">
        <v>52</v>
      </c>
      <c r="O105" s="86"/>
      <c r="P105" s="217">
        <f>O105*H105</f>
        <v>0</v>
      </c>
      <c r="Q105" s="217">
        <v>0</v>
      </c>
      <c r="R105" s="217">
        <f>Q105*H105</f>
        <v>0</v>
      </c>
      <c r="S105" s="217">
        <v>0.29499999999999998</v>
      </c>
      <c r="T105" s="218">
        <f>S105*H105</f>
        <v>2.8024999999999998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9" t="s">
        <v>133</v>
      </c>
      <c r="AT105" s="219" t="s">
        <v>128</v>
      </c>
      <c r="AU105" s="219" t="s">
        <v>90</v>
      </c>
      <c r="AY105" s="18" t="s">
        <v>126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8" t="s">
        <v>23</v>
      </c>
      <c r="BK105" s="220">
        <f>ROUND(I105*H105,2)</f>
        <v>0</v>
      </c>
      <c r="BL105" s="18" t="s">
        <v>133</v>
      </c>
      <c r="BM105" s="219" t="s">
        <v>151</v>
      </c>
    </row>
    <row r="106" s="13" customFormat="1">
      <c r="A106" s="13"/>
      <c r="B106" s="221"/>
      <c r="C106" s="222"/>
      <c r="D106" s="223" t="s">
        <v>135</v>
      </c>
      <c r="E106" s="224" t="s">
        <v>37</v>
      </c>
      <c r="F106" s="225" t="s">
        <v>136</v>
      </c>
      <c r="G106" s="222"/>
      <c r="H106" s="224" t="s">
        <v>37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135</v>
      </c>
      <c r="AU106" s="231" t="s">
        <v>90</v>
      </c>
      <c r="AV106" s="13" t="s">
        <v>23</v>
      </c>
      <c r="AW106" s="13" t="s">
        <v>137</v>
      </c>
      <c r="AX106" s="13" t="s">
        <v>81</v>
      </c>
      <c r="AY106" s="231" t="s">
        <v>126</v>
      </c>
    </row>
    <row r="107" s="13" customFormat="1">
      <c r="A107" s="13"/>
      <c r="B107" s="221"/>
      <c r="C107" s="222"/>
      <c r="D107" s="223" t="s">
        <v>135</v>
      </c>
      <c r="E107" s="224" t="s">
        <v>37</v>
      </c>
      <c r="F107" s="225" t="s">
        <v>147</v>
      </c>
      <c r="G107" s="222"/>
      <c r="H107" s="224" t="s">
        <v>37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135</v>
      </c>
      <c r="AU107" s="231" t="s">
        <v>90</v>
      </c>
      <c r="AV107" s="13" t="s">
        <v>23</v>
      </c>
      <c r="AW107" s="13" t="s">
        <v>137</v>
      </c>
      <c r="AX107" s="13" t="s">
        <v>81</v>
      </c>
      <c r="AY107" s="231" t="s">
        <v>126</v>
      </c>
    </row>
    <row r="108" s="14" customFormat="1">
      <c r="A108" s="14"/>
      <c r="B108" s="232"/>
      <c r="C108" s="233"/>
      <c r="D108" s="223" t="s">
        <v>135</v>
      </c>
      <c r="E108" s="234" t="s">
        <v>37</v>
      </c>
      <c r="F108" s="235" t="s">
        <v>152</v>
      </c>
      <c r="G108" s="233"/>
      <c r="H108" s="236">
        <v>9.5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135</v>
      </c>
      <c r="AU108" s="242" t="s">
        <v>90</v>
      </c>
      <c r="AV108" s="14" t="s">
        <v>90</v>
      </c>
      <c r="AW108" s="14" t="s">
        <v>137</v>
      </c>
      <c r="AX108" s="14" t="s">
        <v>81</v>
      </c>
      <c r="AY108" s="242" t="s">
        <v>126</v>
      </c>
    </row>
    <row r="109" s="15" customFormat="1">
      <c r="A109" s="15"/>
      <c r="B109" s="243"/>
      <c r="C109" s="244"/>
      <c r="D109" s="223" t="s">
        <v>135</v>
      </c>
      <c r="E109" s="245" t="s">
        <v>37</v>
      </c>
      <c r="F109" s="246" t="s">
        <v>139</v>
      </c>
      <c r="G109" s="244"/>
      <c r="H109" s="247">
        <v>9.5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3" t="s">
        <v>135</v>
      </c>
      <c r="AU109" s="253" t="s">
        <v>90</v>
      </c>
      <c r="AV109" s="15" t="s">
        <v>133</v>
      </c>
      <c r="AW109" s="15" t="s">
        <v>137</v>
      </c>
      <c r="AX109" s="15" t="s">
        <v>23</v>
      </c>
      <c r="AY109" s="253" t="s">
        <v>126</v>
      </c>
    </row>
    <row r="110" s="2" customFormat="1" ht="37.8" customHeight="1">
      <c r="A110" s="40"/>
      <c r="B110" s="41"/>
      <c r="C110" s="208" t="s">
        <v>153</v>
      </c>
      <c r="D110" s="208" t="s">
        <v>128</v>
      </c>
      <c r="E110" s="209" t="s">
        <v>154</v>
      </c>
      <c r="F110" s="210" t="s">
        <v>155</v>
      </c>
      <c r="G110" s="211" t="s">
        <v>131</v>
      </c>
      <c r="H110" s="212">
        <v>639.5</v>
      </c>
      <c r="I110" s="213"/>
      <c r="J110" s="214">
        <f>ROUND(I110*H110,2)</f>
        <v>0</v>
      </c>
      <c r="K110" s="210" t="s">
        <v>132</v>
      </c>
      <c r="L110" s="46"/>
      <c r="M110" s="215" t="s">
        <v>37</v>
      </c>
      <c r="N110" s="216" t="s">
        <v>52</v>
      </c>
      <c r="O110" s="86"/>
      <c r="P110" s="217">
        <f>O110*H110</f>
        <v>0</v>
      </c>
      <c r="Q110" s="217">
        <v>0</v>
      </c>
      <c r="R110" s="217">
        <f>Q110*H110</f>
        <v>0</v>
      </c>
      <c r="S110" s="217">
        <v>0.57999999999999996</v>
      </c>
      <c r="T110" s="218">
        <f>S110*H110</f>
        <v>370.90999999999997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9" t="s">
        <v>133</v>
      </c>
      <c r="AT110" s="219" t="s">
        <v>128</v>
      </c>
      <c r="AU110" s="219" t="s">
        <v>90</v>
      </c>
      <c r="AY110" s="18" t="s">
        <v>126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8" t="s">
        <v>23</v>
      </c>
      <c r="BK110" s="220">
        <f>ROUND(I110*H110,2)</f>
        <v>0</v>
      </c>
      <c r="BL110" s="18" t="s">
        <v>133</v>
      </c>
      <c r="BM110" s="219" t="s">
        <v>156</v>
      </c>
    </row>
    <row r="111" s="13" customFormat="1">
      <c r="A111" s="13"/>
      <c r="B111" s="221"/>
      <c r="C111" s="222"/>
      <c r="D111" s="223" t="s">
        <v>135</v>
      </c>
      <c r="E111" s="224" t="s">
        <v>37</v>
      </c>
      <c r="F111" s="225" t="s">
        <v>136</v>
      </c>
      <c r="G111" s="222"/>
      <c r="H111" s="224" t="s">
        <v>37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135</v>
      </c>
      <c r="AU111" s="231" t="s">
        <v>90</v>
      </c>
      <c r="AV111" s="13" t="s">
        <v>23</v>
      </c>
      <c r="AW111" s="13" t="s">
        <v>137</v>
      </c>
      <c r="AX111" s="13" t="s">
        <v>81</v>
      </c>
      <c r="AY111" s="231" t="s">
        <v>126</v>
      </c>
    </row>
    <row r="112" s="14" customFormat="1">
      <c r="A112" s="14"/>
      <c r="B112" s="232"/>
      <c r="C112" s="233"/>
      <c r="D112" s="223" t="s">
        <v>135</v>
      </c>
      <c r="E112" s="234" t="s">
        <v>37</v>
      </c>
      <c r="F112" s="235" t="s">
        <v>157</v>
      </c>
      <c r="G112" s="233"/>
      <c r="H112" s="236">
        <v>630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135</v>
      </c>
      <c r="AU112" s="242" t="s">
        <v>90</v>
      </c>
      <c r="AV112" s="14" t="s">
        <v>90</v>
      </c>
      <c r="AW112" s="14" t="s">
        <v>137</v>
      </c>
      <c r="AX112" s="14" t="s">
        <v>81</v>
      </c>
      <c r="AY112" s="242" t="s">
        <v>126</v>
      </c>
    </row>
    <row r="113" s="14" customFormat="1">
      <c r="A113" s="14"/>
      <c r="B113" s="232"/>
      <c r="C113" s="233"/>
      <c r="D113" s="223" t="s">
        <v>135</v>
      </c>
      <c r="E113" s="234" t="s">
        <v>37</v>
      </c>
      <c r="F113" s="235" t="s">
        <v>158</v>
      </c>
      <c r="G113" s="233"/>
      <c r="H113" s="236">
        <v>9.5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135</v>
      </c>
      <c r="AU113" s="242" t="s">
        <v>90</v>
      </c>
      <c r="AV113" s="14" t="s">
        <v>90</v>
      </c>
      <c r="AW113" s="14" t="s">
        <v>137</v>
      </c>
      <c r="AX113" s="14" t="s">
        <v>81</v>
      </c>
      <c r="AY113" s="242" t="s">
        <v>126</v>
      </c>
    </row>
    <row r="114" s="15" customFormat="1">
      <c r="A114" s="15"/>
      <c r="B114" s="243"/>
      <c r="C114" s="244"/>
      <c r="D114" s="223" t="s">
        <v>135</v>
      </c>
      <c r="E114" s="245" t="s">
        <v>37</v>
      </c>
      <c r="F114" s="246" t="s">
        <v>139</v>
      </c>
      <c r="G114" s="244"/>
      <c r="H114" s="247">
        <v>639.5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3" t="s">
        <v>135</v>
      </c>
      <c r="AU114" s="253" t="s">
        <v>90</v>
      </c>
      <c r="AV114" s="15" t="s">
        <v>133</v>
      </c>
      <c r="AW114" s="15" t="s">
        <v>137</v>
      </c>
      <c r="AX114" s="15" t="s">
        <v>23</v>
      </c>
      <c r="AY114" s="253" t="s">
        <v>126</v>
      </c>
    </row>
    <row r="115" s="2" customFormat="1" ht="37.8" customHeight="1">
      <c r="A115" s="40"/>
      <c r="B115" s="41"/>
      <c r="C115" s="208" t="s">
        <v>159</v>
      </c>
      <c r="D115" s="208" t="s">
        <v>128</v>
      </c>
      <c r="E115" s="209" t="s">
        <v>160</v>
      </c>
      <c r="F115" s="210" t="s">
        <v>161</v>
      </c>
      <c r="G115" s="211" t="s">
        <v>131</v>
      </c>
      <c r="H115" s="212">
        <v>5.5</v>
      </c>
      <c r="I115" s="213"/>
      <c r="J115" s="214">
        <f>ROUND(I115*H115,2)</f>
        <v>0</v>
      </c>
      <c r="K115" s="210" t="s">
        <v>132</v>
      </c>
      <c r="L115" s="46"/>
      <c r="M115" s="215" t="s">
        <v>37</v>
      </c>
      <c r="N115" s="216" t="s">
        <v>52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0.28999999999999998</v>
      </c>
      <c r="T115" s="218">
        <f>S115*H115</f>
        <v>1.595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133</v>
      </c>
      <c r="AT115" s="219" t="s">
        <v>128</v>
      </c>
      <c r="AU115" s="219" t="s">
        <v>90</v>
      </c>
      <c r="AY115" s="18" t="s">
        <v>126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8" t="s">
        <v>23</v>
      </c>
      <c r="BK115" s="220">
        <f>ROUND(I115*H115,2)</f>
        <v>0</v>
      </c>
      <c r="BL115" s="18" t="s">
        <v>133</v>
      </c>
      <c r="BM115" s="219" t="s">
        <v>162</v>
      </c>
    </row>
    <row r="116" s="13" customFormat="1">
      <c r="A116" s="13"/>
      <c r="B116" s="221"/>
      <c r="C116" s="222"/>
      <c r="D116" s="223" t="s">
        <v>135</v>
      </c>
      <c r="E116" s="224" t="s">
        <v>37</v>
      </c>
      <c r="F116" s="225" t="s">
        <v>136</v>
      </c>
      <c r="G116" s="222"/>
      <c r="H116" s="224" t="s">
        <v>37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135</v>
      </c>
      <c r="AU116" s="231" t="s">
        <v>90</v>
      </c>
      <c r="AV116" s="13" t="s">
        <v>23</v>
      </c>
      <c r="AW116" s="13" t="s">
        <v>137</v>
      </c>
      <c r="AX116" s="13" t="s">
        <v>81</v>
      </c>
      <c r="AY116" s="231" t="s">
        <v>126</v>
      </c>
    </row>
    <row r="117" s="14" customFormat="1">
      <c r="A117" s="14"/>
      <c r="B117" s="232"/>
      <c r="C117" s="233"/>
      <c r="D117" s="223" t="s">
        <v>135</v>
      </c>
      <c r="E117" s="234" t="s">
        <v>37</v>
      </c>
      <c r="F117" s="235" t="s">
        <v>163</v>
      </c>
      <c r="G117" s="233"/>
      <c r="H117" s="236">
        <v>5.5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135</v>
      </c>
      <c r="AU117" s="242" t="s">
        <v>90</v>
      </c>
      <c r="AV117" s="14" t="s">
        <v>90</v>
      </c>
      <c r="AW117" s="14" t="s">
        <v>137</v>
      </c>
      <c r="AX117" s="14" t="s">
        <v>81</v>
      </c>
      <c r="AY117" s="242" t="s">
        <v>126</v>
      </c>
    </row>
    <row r="118" s="15" customFormat="1">
      <c r="A118" s="15"/>
      <c r="B118" s="243"/>
      <c r="C118" s="244"/>
      <c r="D118" s="223" t="s">
        <v>135</v>
      </c>
      <c r="E118" s="245" t="s">
        <v>37</v>
      </c>
      <c r="F118" s="246" t="s">
        <v>139</v>
      </c>
      <c r="G118" s="244"/>
      <c r="H118" s="247">
        <v>5.5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3" t="s">
        <v>135</v>
      </c>
      <c r="AU118" s="253" t="s">
        <v>90</v>
      </c>
      <c r="AV118" s="15" t="s">
        <v>133</v>
      </c>
      <c r="AW118" s="15" t="s">
        <v>137</v>
      </c>
      <c r="AX118" s="15" t="s">
        <v>23</v>
      </c>
      <c r="AY118" s="253" t="s">
        <v>126</v>
      </c>
    </row>
    <row r="119" s="2" customFormat="1" ht="24.15" customHeight="1">
      <c r="A119" s="40"/>
      <c r="B119" s="41"/>
      <c r="C119" s="208" t="s">
        <v>164</v>
      </c>
      <c r="D119" s="208" t="s">
        <v>128</v>
      </c>
      <c r="E119" s="209" t="s">
        <v>165</v>
      </c>
      <c r="F119" s="210" t="s">
        <v>166</v>
      </c>
      <c r="G119" s="211" t="s">
        <v>131</v>
      </c>
      <c r="H119" s="212">
        <v>8</v>
      </c>
      <c r="I119" s="213"/>
      <c r="J119" s="214">
        <f>ROUND(I119*H119,2)</f>
        <v>0</v>
      </c>
      <c r="K119" s="210" t="s">
        <v>132</v>
      </c>
      <c r="L119" s="46"/>
      <c r="M119" s="215" t="s">
        <v>37</v>
      </c>
      <c r="N119" s="216" t="s">
        <v>52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0.625</v>
      </c>
      <c r="T119" s="218">
        <f>S119*H119</f>
        <v>5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133</v>
      </c>
      <c r="AT119" s="219" t="s">
        <v>128</v>
      </c>
      <c r="AU119" s="219" t="s">
        <v>90</v>
      </c>
      <c r="AY119" s="18" t="s">
        <v>126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8" t="s">
        <v>23</v>
      </c>
      <c r="BK119" s="220">
        <f>ROUND(I119*H119,2)</f>
        <v>0</v>
      </c>
      <c r="BL119" s="18" t="s">
        <v>133</v>
      </c>
      <c r="BM119" s="219" t="s">
        <v>167</v>
      </c>
    </row>
    <row r="120" s="13" customFormat="1">
      <c r="A120" s="13"/>
      <c r="B120" s="221"/>
      <c r="C120" s="222"/>
      <c r="D120" s="223" t="s">
        <v>135</v>
      </c>
      <c r="E120" s="224" t="s">
        <v>37</v>
      </c>
      <c r="F120" s="225" t="s">
        <v>136</v>
      </c>
      <c r="G120" s="222"/>
      <c r="H120" s="224" t="s">
        <v>37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135</v>
      </c>
      <c r="AU120" s="231" t="s">
        <v>90</v>
      </c>
      <c r="AV120" s="13" t="s">
        <v>23</v>
      </c>
      <c r="AW120" s="13" t="s">
        <v>137</v>
      </c>
      <c r="AX120" s="13" t="s">
        <v>81</v>
      </c>
      <c r="AY120" s="231" t="s">
        <v>126</v>
      </c>
    </row>
    <row r="121" s="14" customFormat="1">
      <c r="A121" s="14"/>
      <c r="B121" s="232"/>
      <c r="C121" s="233"/>
      <c r="D121" s="223" t="s">
        <v>135</v>
      </c>
      <c r="E121" s="234" t="s">
        <v>37</v>
      </c>
      <c r="F121" s="235" t="s">
        <v>168</v>
      </c>
      <c r="G121" s="233"/>
      <c r="H121" s="236">
        <v>8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135</v>
      </c>
      <c r="AU121" s="242" t="s">
        <v>90</v>
      </c>
      <c r="AV121" s="14" t="s">
        <v>90</v>
      </c>
      <c r="AW121" s="14" t="s">
        <v>137</v>
      </c>
      <c r="AX121" s="14" t="s">
        <v>81</v>
      </c>
      <c r="AY121" s="242" t="s">
        <v>126</v>
      </c>
    </row>
    <row r="122" s="15" customFormat="1">
      <c r="A122" s="15"/>
      <c r="B122" s="243"/>
      <c r="C122" s="244"/>
      <c r="D122" s="223" t="s">
        <v>135</v>
      </c>
      <c r="E122" s="245" t="s">
        <v>37</v>
      </c>
      <c r="F122" s="246" t="s">
        <v>139</v>
      </c>
      <c r="G122" s="244"/>
      <c r="H122" s="247">
        <v>8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3" t="s">
        <v>135</v>
      </c>
      <c r="AU122" s="253" t="s">
        <v>90</v>
      </c>
      <c r="AV122" s="15" t="s">
        <v>133</v>
      </c>
      <c r="AW122" s="15" t="s">
        <v>137</v>
      </c>
      <c r="AX122" s="15" t="s">
        <v>23</v>
      </c>
      <c r="AY122" s="253" t="s">
        <v>126</v>
      </c>
    </row>
    <row r="123" s="2" customFormat="1" ht="24.15" customHeight="1">
      <c r="A123" s="40"/>
      <c r="B123" s="41"/>
      <c r="C123" s="208" t="s">
        <v>169</v>
      </c>
      <c r="D123" s="208" t="s">
        <v>128</v>
      </c>
      <c r="E123" s="209" t="s">
        <v>170</v>
      </c>
      <c r="F123" s="210" t="s">
        <v>171</v>
      </c>
      <c r="G123" s="211" t="s">
        <v>131</v>
      </c>
      <c r="H123" s="212">
        <v>630</v>
      </c>
      <c r="I123" s="213"/>
      <c r="J123" s="214">
        <f>ROUND(I123*H123,2)</f>
        <v>0</v>
      </c>
      <c r="K123" s="210" t="s">
        <v>132</v>
      </c>
      <c r="L123" s="46"/>
      <c r="M123" s="215" t="s">
        <v>37</v>
      </c>
      <c r="N123" s="216" t="s">
        <v>52</v>
      </c>
      <c r="O123" s="86"/>
      <c r="P123" s="217">
        <f>O123*H123</f>
        <v>0</v>
      </c>
      <c r="Q123" s="217">
        <v>9.0000000000000006E-05</v>
      </c>
      <c r="R123" s="217">
        <f>Q123*H123</f>
        <v>0.0567</v>
      </c>
      <c r="S123" s="217">
        <v>0.23000000000000001</v>
      </c>
      <c r="T123" s="218">
        <f>S123*H123</f>
        <v>144.90000000000001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133</v>
      </c>
      <c r="AT123" s="219" t="s">
        <v>128</v>
      </c>
      <c r="AU123" s="219" t="s">
        <v>90</v>
      </c>
      <c r="AY123" s="18" t="s">
        <v>126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8" t="s">
        <v>23</v>
      </c>
      <c r="BK123" s="220">
        <f>ROUND(I123*H123,2)</f>
        <v>0</v>
      </c>
      <c r="BL123" s="18" t="s">
        <v>133</v>
      </c>
      <c r="BM123" s="219" t="s">
        <v>172</v>
      </c>
    </row>
    <row r="124" s="13" customFormat="1">
      <c r="A124" s="13"/>
      <c r="B124" s="221"/>
      <c r="C124" s="222"/>
      <c r="D124" s="223" t="s">
        <v>135</v>
      </c>
      <c r="E124" s="224" t="s">
        <v>37</v>
      </c>
      <c r="F124" s="225" t="s">
        <v>136</v>
      </c>
      <c r="G124" s="222"/>
      <c r="H124" s="224" t="s">
        <v>37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135</v>
      </c>
      <c r="AU124" s="231" t="s">
        <v>90</v>
      </c>
      <c r="AV124" s="13" t="s">
        <v>23</v>
      </c>
      <c r="AW124" s="13" t="s">
        <v>137</v>
      </c>
      <c r="AX124" s="13" t="s">
        <v>81</v>
      </c>
      <c r="AY124" s="231" t="s">
        <v>126</v>
      </c>
    </row>
    <row r="125" s="14" customFormat="1">
      <c r="A125" s="14"/>
      <c r="B125" s="232"/>
      <c r="C125" s="233"/>
      <c r="D125" s="223" t="s">
        <v>135</v>
      </c>
      <c r="E125" s="234" t="s">
        <v>37</v>
      </c>
      <c r="F125" s="235" t="s">
        <v>173</v>
      </c>
      <c r="G125" s="233"/>
      <c r="H125" s="236">
        <v>630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2" t="s">
        <v>135</v>
      </c>
      <c r="AU125" s="242" t="s">
        <v>90</v>
      </c>
      <c r="AV125" s="14" t="s">
        <v>90</v>
      </c>
      <c r="AW125" s="14" t="s">
        <v>137</v>
      </c>
      <c r="AX125" s="14" t="s">
        <v>81</v>
      </c>
      <c r="AY125" s="242" t="s">
        <v>126</v>
      </c>
    </row>
    <row r="126" s="15" customFormat="1">
      <c r="A126" s="15"/>
      <c r="B126" s="243"/>
      <c r="C126" s="244"/>
      <c r="D126" s="223" t="s">
        <v>135</v>
      </c>
      <c r="E126" s="245" t="s">
        <v>37</v>
      </c>
      <c r="F126" s="246" t="s">
        <v>139</v>
      </c>
      <c r="G126" s="244"/>
      <c r="H126" s="247">
        <v>630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3" t="s">
        <v>135</v>
      </c>
      <c r="AU126" s="253" t="s">
        <v>90</v>
      </c>
      <c r="AV126" s="15" t="s">
        <v>133</v>
      </c>
      <c r="AW126" s="15" t="s">
        <v>137</v>
      </c>
      <c r="AX126" s="15" t="s">
        <v>23</v>
      </c>
      <c r="AY126" s="253" t="s">
        <v>126</v>
      </c>
    </row>
    <row r="127" s="2" customFormat="1" ht="24.15" customHeight="1">
      <c r="A127" s="40"/>
      <c r="B127" s="41"/>
      <c r="C127" s="208" t="s">
        <v>174</v>
      </c>
      <c r="D127" s="208" t="s">
        <v>128</v>
      </c>
      <c r="E127" s="209" t="s">
        <v>175</v>
      </c>
      <c r="F127" s="210" t="s">
        <v>176</v>
      </c>
      <c r="G127" s="211" t="s">
        <v>177</v>
      </c>
      <c r="H127" s="212">
        <v>25</v>
      </c>
      <c r="I127" s="213"/>
      <c r="J127" s="214">
        <f>ROUND(I127*H127,2)</f>
        <v>0</v>
      </c>
      <c r="K127" s="210" t="s">
        <v>132</v>
      </c>
      <c r="L127" s="46"/>
      <c r="M127" s="215" t="s">
        <v>37</v>
      </c>
      <c r="N127" s="216" t="s">
        <v>52</v>
      </c>
      <c r="O127" s="86"/>
      <c r="P127" s="217">
        <f>O127*H127</f>
        <v>0</v>
      </c>
      <c r="Q127" s="217">
        <v>0</v>
      </c>
      <c r="R127" s="217">
        <f>Q127*H127</f>
        <v>0</v>
      </c>
      <c r="S127" s="217">
        <v>0.20499999999999999</v>
      </c>
      <c r="T127" s="218">
        <f>S127*H127</f>
        <v>5.125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9" t="s">
        <v>133</v>
      </c>
      <c r="AT127" s="219" t="s">
        <v>128</v>
      </c>
      <c r="AU127" s="219" t="s">
        <v>90</v>
      </c>
      <c r="AY127" s="18" t="s">
        <v>126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8" t="s">
        <v>23</v>
      </c>
      <c r="BK127" s="220">
        <f>ROUND(I127*H127,2)</f>
        <v>0</v>
      </c>
      <c r="BL127" s="18" t="s">
        <v>133</v>
      </c>
      <c r="BM127" s="219" t="s">
        <v>178</v>
      </c>
    </row>
    <row r="128" s="13" customFormat="1">
      <c r="A128" s="13"/>
      <c r="B128" s="221"/>
      <c r="C128" s="222"/>
      <c r="D128" s="223" t="s">
        <v>135</v>
      </c>
      <c r="E128" s="224" t="s">
        <v>37</v>
      </c>
      <c r="F128" s="225" t="s">
        <v>136</v>
      </c>
      <c r="G128" s="222"/>
      <c r="H128" s="224" t="s">
        <v>37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135</v>
      </c>
      <c r="AU128" s="231" t="s">
        <v>90</v>
      </c>
      <c r="AV128" s="13" t="s">
        <v>23</v>
      </c>
      <c r="AW128" s="13" t="s">
        <v>137</v>
      </c>
      <c r="AX128" s="13" t="s">
        <v>81</v>
      </c>
      <c r="AY128" s="231" t="s">
        <v>126</v>
      </c>
    </row>
    <row r="129" s="14" customFormat="1">
      <c r="A129" s="14"/>
      <c r="B129" s="232"/>
      <c r="C129" s="233"/>
      <c r="D129" s="223" t="s">
        <v>135</v>
      </c>
      <c r="E129" s="234" t="s">
        <v>37</v>
      </c>
      <c r="F129" s="235" t="s">
        <v>179</v>
      </c>
      <c r="G129" s="233"/>
      <c r="H129" s="236">
        <v>25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135</v>
      </c>
      <c r="AU129" s="242" t="s">
        <v>90</v>
      </c>
      <c r="AV129" s="14" t="s">
        <v>90</v>
      </c>
      <c r="AW129" s="14" t="s">
        <v>137</v>
      </c>
      <c r="AX129" s="14" t="s">
        <v>81</v>
      </c>
      <c r="AY129" s="242" t="s">
        <v>126</v>
      </c>
    </row>
    <row r="130" s="15" customFormat="1">
      <c r="A130" s="15"/>
      <c r="B130" s="243"/>
      <c r="C130" s="244"/>
      <c r="D130" s="223" t="s">
        <v>135</v>
      </c>
      <c r="E130" s="245" t="s">
        <v>37</v>
      </c>
      <c r="F130" s="246" t="s">
        <v>139</v>
      </c>
      <c r="G130" s="244"/>
      <c r="H130" s="247">
        <v>25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3" t="s">
        <v>135</v>
      </c>
      <c r="AU130" s="253" t="s">
        <v>90</v>
      </c>
      <c r="AV130" s="15" t="s">
        <v>133</v>
      </c>
      <c r="AW130" s="15" t="s">
        <v>137</v>
      </c>
      <c r="AX130" s="15" t="s">
        <v>23</v>
      </c>
      <c r="AY130" s="253" t="s">
        <v>126</v>
      </c>
    </row>
    <row r="131" s="2" customFormat="1" ht="14.4" customHeight="1">
      <c r="A131" s="40"/>
      <c r="B131" s="41"/>
      <c r="C131" s="208" t="s">
        <v>28</v>
      </c>
      <c r="D131" s="208" t="s">
        <v>128</v>
      </c>
      <c r="E131" s="209" t="s">
        <v>180</v>
      </c>
      <c r="F131" s="210" t="s">
        <v>181</v>
      </c>
      <c r="G131" s="211" t="s">
        <v>131</v>
      </c>
      <c r="H131" s="212">
        <v>255</v>
      </c>
      <c r="I131" s="213"/>
      <c r="J131" s="214">
        <f>ROUND(I131*H131,2)</f>
        <v>0</v>
      </c>
      <c r="K131" s="210" t="s">
        <v>132</v>
      </c>
      <c r="L131" s="46"/>
      <c r="M131" s="215" t="s">
        <v>37</v>
      </c>
      <c r="N131" s="216" t="s">
        <v>52</v>
      </c>
      <c r="O131" s="8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9" t="s">
        <v>133</v>
      </c>
      <c r="AT131" s="219" t="s">
        <v>128</v>
      </c>
      <c r="AU131" s="219" t="s">
        <v>90</v>
      </c>
      <c r="AY131" s="18" t="s">
        <v>126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8" t="s">
        <v>23</v>
      </c>
      <c r="BK131" s="220">
        <f>ROUND(I131*H131,2)</f>
        <v>0</v>
      </c>
      <c r="BL131" s="18" t="s">
        <v>133</v>
      </c>
      <c r="BM131" s="219" t="s">
        <v>182</v>
      </c>
    </row>
    <row r="132" s="13" customFormat="1">
      <c r="A132" s="13"/>
      <c r="B132" s="221"/>
      <c r="C132" s="222"/>
      <c r="D132" s="223" t="s">
        <v>135</v>
      </c>
      <c r="E132" s="224" t="s">
        <v>37</v>
      </c>
      <c r="F132" s="225" t="s">
        <v>136</v>
      </c>
      <c r="G132" s="222"/>
      <c r="H132" s="224" t="s">
        <v>37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135</v>
      </c>
      <c r="AU132" s="231" t="s">
        <v>90</v>
      </c>
      <c r="AV132" s="13" t="s">
        <v>23</v>
      </c>
      <c r="AW132" s="13" t="s">
        <v>137</v>
      </c>
      <c r="AX132" s="13" t="s">
        <v>81</v>
      </c>
      <c r="AY132" s="231" t="s">
        <v>126</v>
      </c>
    </row>
    <row r="133" s="14" customFormat="1">
      <c r="A133" s="14"/>
      <c r="B133" s="232"/>
      <c r="C133" s="233"/>
      <c r="D133" s="223" t="s">
        <v>135</v>
      </c>
      <c r="E133" s="234" t="s">
        <v>37</v>
      </c>
      <c r="F133" s="235" t="s">
        <v>183</v>
      </c>
      <c r="G133" s="233"/>
      <c r="H133" s="236">
        <v>255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135</v>
      </c>
      <c r="AU133" s="242" t="s">
        <v>90</v>
      </c>
      <c r="AV133" s="14" t="s">
        <v>90</v>
      </c>
      <c r="AW133" s="14" t="s">
        <v>137</v>
      </c>
      <c r="AX133" s="14" t="s">
        <v>81</v>
      </c>
      <c r="AY133" s="242" t="s">
        <v>126</v>
      </c>
    </row>
    <row r="134" s="15" customFormat="1">
      <c r="A134" s="15"/>
      <c r="B134" s="243"/>
      <c r="C134" s="244"/>
      <c r="D134" s="223" t="s">
        <v>135</v>
      </c>
      <c r="E134" s="245" t="s">
        <v>37</v>
      </c>
      <c r="F134" s="246" t="s">
        <v>139</v>
      </c>
      <c r="G134" s="244"/>
      <c r="H134" s="247">
        <v>255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3" t="s">
        <v>135</v>
      </c>
      <c r="AU134" s="253" t="s">
        <v>90</v>
      </c>
      <c r="AV134" s="15" t="s">
        <v>133</v>
      </c>
      <c r="AW134" s="15" t="s">
        <v>137</v>
      </c>
      <c r="AX134" s="15" t="s">
        <v>23</v>
      </c>
      <c r="AY134" s="253" t="s">
        <v>126</v>
      </c>
    </row>
    <row r="135" s="2" customFormat="1" ht="14.4" customHeight="1">
      <c r="A135" s="40"/>
      <c r="B135" s="41"/>
      <c r="C135" s="208" t="s">
        <v>184</v>
      </c>
      <c r="D135" s="208" t="s">
        <v>128</v>
      </c>
      <c r="E135" s="209" t="s">
        <v>185</v>
      </c>
      <c r="F135" s="210" t="s">
        <v>186</v>
      </c>
      <c r="G135" s="211" t="s">
        <v>187</v>
      </c>
      <c r="H135" s="212">
        <v>63</v>
      </c>
      <c r="I135" s="213"/>
      <c r="J135" s="214">
        <f>ROUND(I135*H135,2)</f>
        <v>0</v>
      </c>
      <c r="K135" s="210" t="s">
        <v>132</v>
      </c>
      <c r="L135" s="46"/>
      <c r="M135" s="215" t="s">
        <v>37</v>
      </c>
      <c r="N135" s="216" t="s">
        <v>52</v>
      </c>
      <c r="O135" s="8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133</v>
      </c>
      <c r="AT135" s="219" t="s">
        <v>128</v>
      </c>
      <c r="AU135" s="219" t="s">
        <v>90</v>
      </c>
      <c r="AY135" s="18" t="s">
        <v>126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8" t="s">
        <v>23</v>
      </c>
      <c r="BK135" s="220">
        <f>ROUND(I135*H135,2)</f>
        <v>0</v>
      </c>
      <c r="BL135" s="18" t="s">
        <v>133</v>
      </c>
      <c r="BM135" s="219" t="s">
        <v>188</v>
      </c>
    </row>
    <row r="136" s="13" customFormat="1">
      <c r="A136" s="13"/>
      <c r="B136" s="221"/>
      <c r="C136" s="222"/>
      <c r="D136" s="223" t="s">
        <v>135</v>
      </c>
      <c r="E136" s="224" t="s">
        <v>37</v>
      </c>
      <c r="F136" s="225" t="s">
        <v>136</v>
      </c>
      <c r="G136" s="222"/>
      <c r="H136" s="224" t="s">
        <v>37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135</v>
      </c>
      <c r="AU136" s="231" t="s">
        <v>90</v>
      </c>
      <c r="AV136" s="13" t="s">
        <v>23</v>
      </c>
      <c r="AW136" s="13" t="s">
        <v>137</v>
      </c>
      <c r="AX136" s="13" t="s">
        <v>81</v>
      </c>
      <c r="AY136" s="231" t="s">
        <v>126</v>
      </c>
    </row>
    <row r="137" s="14" customFormat="1">
      <c r="A137" s="14"/>
      <c r="B137" s="232"/>
      <c r="C137" s="233"/>
      <c r="D137" s="223" t="s">
        <v>135</v>
      </c>
      <c r="E137" s="234" t="s">
        <v>37</v>
      </c>
      <c r="F137" s="235" t="s">
        <v>189</v>
      </c>
      <c r="G137" s="233"/>
      <c r="H137" s="236">
        <v>63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135</v>
      </c>
      <c r="AU137" s="242" t="s">
        <v>90</v>
      </c>
      <c r="AV137" s="14" t="s">
        <v>90</v>
      </c>
      <c r="AW137" s="14" t="s">
        <v>137</v>
      </c>
      <c r="AX137" s="14" t="s">
        <v>81</v>
      </c>
      <c r="AY137" s="242" t="s">
        <v>126</v>
      </c>
    </row>
    <row r="138" s="15" customFormat="1">
      <c r="A138" s="15"/>
      <c r="B138" s="243"/>
      <c r="C138" s="244"/>
      <c r="D138" s="223" t="s">
        <v>135</v>
      </c>
      <c r="E138" s="245" t="s">
        <v>37</v>
      </c>
      <c r="F138" s="246" t="s">
        <v>139</v>
      </c>
      <c r="G138" s="244"/>
      <c r="H138" s="247">
        <v>63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3" t="s">
        <v>135</v>
      </c>
      <c r="AU138" s="253" t="s">
        <v>90</v>
      </c>
      <c r="AV138" s="15" t="s">
        <v>133</v>
      </c>
      <c r="AW138" s="15" t="s">
        <v>137</v>
      </c>
      <c r="AX138" s="15" t="s">
        <v>23</v>
      </c>
      <c r="AY138" s="253" t="s">
        <v>126</v>
      </c>
    </row>
    <row r="139" s="2" customFormat="1" ht="24.15" customHeight="1">
      <c r="A139" s="40"/>
      <c r="B139" s="41"/>
      <c r="C139" s="208" t="s">
        <v>190</v>
      </c>
      <c r="D139" s="208" t="s">
        <v>128</v>
      </c>
      <c r="E139" s="209" t="s">
        <v>191</v>
      </c>
      <c r="F139" s="210" t="s">
        <v>192</v>
      </c>
      <c r="G139" s="211" t="s">
        <v>187</v>
      </c>
      <c r="H139" s="212">
        <v>10.800000000000001</v>
      </c>
      <c r="I139" s="213"/>
      <c r="J139" s="214">
        <f>ROUND(I139*H139,2)</f>
        <v>0</v>
      </c>
      <c r="K139" s="210" t="s">
        <v>132</v>
      </c>
      <c r="L139" s="46"/>
      <c r="M139" s="215" t="s">
        <v>37</v>
      </c>
      <c r="N139" s="216" t="s">
        <v>52</v>
      </c>
      <c r="O139" s="8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9" t="s">
        <v>133</v>
      </c>
      <c r="AT139" s="219" t="s">
        <v>128</v>
      </c>
      <c r="AU139" s="219" t="s">
        <v>90</v>
      </c>
      <c r="AY139" s="18" t="s">
        <v>126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8" t="s">
        <v>23</v>
      </c>
      <c r="BK139" s="220">
        <f>ROUND(I139*H139,2)</f>
        <v>0</v>
      </c>
      <c r="BL139" s="18" t="s">
        <v>133</v>
      </c>
      <c r="BM139" s="219" t="s">
        <v>193</v>
      </c>
    </row>
    <row r="140" s="14" customFormat="1">
      <c r="A140" s="14"/>
      <c r="B140" s="232"/>
      <c r="C140" s="233"/>
      <c r="D140" s="223" t="s">
        <v>135</v>
      </c>
      <c r="E140" s="234" t="s">
        <v>37</v>
      </c>
      <c r="F140" s="235" t="s">
        <v>194</v>
      </c>
      <c r="G140" s="233"/>
      <c r="H140" s="236">
        <v>10.800000000000001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135</v>
      </c>
      <c r="AU140" s="242" t="s">
        <v>90</v>
      </c>
      <c r="AV140" s="14" t="s">
        <v>90</v>
      </c>
      <c r="AW140" s="14" t="s">
        <v>137</v>
      </c>
      <c r="AX140" s="14" t="s">
        <v>81</v>
      </c>
      <c r="AY140" s="242" t="s">
        <v>126</v>
      </c>
    </row>
    <row r="141" s="15" customFormat="1">
      <c r="A141" s="15"/>
      <c r="B141" s="243"/>
      <c r="C141" s="244"/>
      <c r="D141" s="223" t="s">
        <v>135</v>
      </c>
      <c r="E141" s="245" t="s">
        <v>37</v>
      </c>
      <c r="F141" s="246" t="s">
        <v>139</v>
      </c>
      <c r="G141" s="244"/>
      <c r="H141" s="247">
        <v>10.800000000000001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3" t="s">
        <v>135</v>
      </c>
      <c r="AU141" s="253" t="s">
        <v>90</v>
      </c>
      <c r="AV141" s="15" t="s">
        <v>133</v>
      </c>
      <c r="AW141" s="15" t="s">
        <v>137</v>
      </c>
      <c r="AX141" s="15" t="s">
        <v>23</v>
      </c>
      <c r="AY141" s="253" t="s">
        <v>126</v>
      </c>
    </row>
    <row r="142" s="2" customFormat="1" ht="37.8" customHeight="1">
      <c r="A142" s="40"/>
      <c r="B142" s="41"/>
      <c r="C142" s="208" t="s">
        <v>195</v>
      </c>
      <c r="D142" s="208" t="s">
        <v>128</v>
      </c>
      <c r="E142" s="209" t="s">
        <v>196</v>
      </c>
      <c r="F142" s="210" t="s">
        <v>197</v>
      </c>
      <c r="G142" s="211" t="s">
        <v>187</v>
      </c>
      <c r="H142" s="212">
        <v>5.5</v>
      </c>
      <c r="I142" s="213"/>
      <c r="J142" s="214">
        <f>ROUND(I142*H142,2)</f>
        <v>0</v>
      </c>
      <c r="K142" s="210" t="s">
        <v>132</v>
      </c>
      <c r="L142" s="46"/>
      <c r="M142" s="215" t="s">
        <v>37</v>
      </c>
      <c r="N142" s="216" t="s">
        <v>52</v>
      </c>
      <c r="O142" s="8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133</v>
      </c>
      <c r="AT142" s="219" t="s">
        <v>128</v>
      </c>
      <c r="AU142" s="219" t="s">
        <v>90</v>
      </c>
      <c r="AY142" s="18" t="s">
        <v>126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8" t="s">
        <v>23</v>
      </c>
      <c r="BK142" s="220">
        <f>ROUND(I142*H142,2)</f>
        <v>0</v>
      </c>
      <c r="BL142" s="18" t="s">
        <v>133</v>
      </c>
      <c r="BM142" s="219" t="s">
        <v>198</v>
      </c>
    </row>
    <row r="143" s="13" customFormat="1">
      <c r="A143" s="13"/>
      <c r="B143" s="221"/>
      <c r="C143" s="222"/>
      <c r="D143" s="223" t="s">
        <v>135</v>
      </c>
      <c r="E143" s="224" t="s">
        <v>37</v>
      </c>
      <c r="F143" s="225" t="s">
        <v>199</v>
      </c>
      <c r="G143" s="222"/>
      <c r="H143" s="224" t="s">
        <v>37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135</v>
      </c>
      <c r="AU143" s="231" t="s">
        <v>90</v>
      </c>
      <c r="AV143" s="13" t="s">
        <v>23</v>
      </c>
      <c r="AW143" s="13" t="s">
        <v>137</v>
      </c>
      <c r="AX143" s="13" t="s">
        <v>81</v>
      </c>
      <c r="AY143" s="231" t="s">
        <v>126</v>
      </c>
    </row>
    <row r="144" s="14" customFormat="1">
      <c r="A144" s="14"/>
      <c r="B144" s="232"/>
      <c r="C144" s="233"/>
      <c r="D144" s="223" t="s">
        <v>135</v>
      </c>
      <c r="E144" s="234" t="s">
        <v>37</v>
      </c>
      <c r="F144" s="235" t="s">
        <v>200</v>
      </c>
      <c r="G144" s="233"/>
      <c r="H144" s="236">
        <v>5.5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135</v>
      </c>
      <c r="AU144" s="242" t="s">
        <v>90</v>
      </c>
      <c r="AV144" s="14" t="s">
        <v>90</v>
      </c>
      <c r="AW144" s="14" t="s">
        <v>137</v>
      </c>
      <c r="AX144" s="14" t="s">
        <v>81</v>
      </c>
      <c r="AY144" s="242" t="s">
        <v>126</v>
      </c>
    </row>
    <row r="145" s="15" customFormat="1">
      <c r="A145" s="15"/>
      <c r="B145" s="243"/>
      <c r="C145" s="244"/>
      <c r="D145" s="223" t="s">
        <v>135</v>
      </c>
      <c r="E145" s="245" t="s">
        <v>37</v>
      </c>
      <c r="F145" s="246" t="s">
        <v>139</v>
      </c>
      <c r="G145" s="244"/>
      <c r="H145" s="247">
        <v>5.5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3" t="s">
        <v>135</v>
      </c>
      <c r="AU145" s="253" t="s">
        <v>90</v>
      </c>
      <c r="AV145" s="15" t="s">
        <v>133</v>
      </c>
      <c r="AW145" s="15" t="s">
        <v>137</v>
      </c>
      <c r="AX145" s="15" t="s">
        <v>23</v>
      </c>
      <c r="AY145" s="253" t="s">
        <v>126</v>
      </c>
    </row>
    <row r="146" s="2" customFormat="1" ht="24.15" customHeight="1">
      <c r="A146" s="40"/>
      <c r="B146" s="41"/>
      <c r="C146" s="208" t="s">
        <v>201</v>
      </c>
      <c r="D146" s="208" t="s">
        <v>128</v>
      </c>
      <c r="E146" s="209" t="s">
        <v>202</v>
      </c>
      <c r="F146" s="210" t="s">
        <v>203</v>
      </c>
      <c r="G146" s="211" t="s">
        <v>187</v>
      </c>
      <c r="H146" s="212">
        <v>70</v>
      </c>
      <c r="I146" s="213"/>
      <c r="J146" s="214">
        <f>ROUND(I146*H146,2)</f>
        <v>0</v>
      </c>
      <c r="K146" s="210" t="s">
        <v>132</v>
      </c>
      <c r="L146" s="46"/>
      <c r="M146" s="215" t="s">
        <v>37</v>
      </c>
      <c r="N146" s="216" t="s">
        <v>52</v>
      </c>
      <c r="O146" s="8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9" t="s">
        <v>133</v>
      </c>
      <c r="AT146" s="219" t="s">
        <v>128</v>
      </c>
      <c r="AU146" s="219" t="s">
        <v>90</v>
      </c>
      <c r="AY146" s="18" t="s">
        <v>126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8" t="s">
        <v>23</v>
      </c>
      <c r="BK146" s="220">
        <f>ROUND(I146*H146,2)</f>
        <v>0</v>
      </c>
      <c r="BL146" s="18" t="s">
        <v>133</v>
      </c>
      <c r="BM146" s="219" t="s">
        <v>204</v>
      </c>
    </row>
    <row r="147" s="13" customFormat="1">
      <c r="A147" s="13"/>
      <c r="B147" s="221"/>
      <c r="C147" s="222"/>
      <c r="D147" s="223" t="s">
        <v>135</v>
      </c>
      <c r="E147" s="224" t="s">
        <v>37</v>
      </c>
      <c r="F147" s="225" t="s">
        <v>136</v>
      </c>
      <c r="G147" s="222"/>
      <c r="H147" s="224" t="s">
        <v>37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135</v>
      </c>
      <c r="AU147" s="231" t="s">
        <v>90</v>
      </c>
      <c r="AV147" s="13" t="s">
        <v>23</v>
      </c>
      <c r="AW147" s="13" t="s">
        <v>137</v>
      </c>
      <c r="AX147" s="13" t="s">
        <v>81</v>
      </c>
      <c r="AY147" s="231" t="s">
        <v>126</v>
      </c>
    </row>
    <row r="148" s="14" customFormat="1">
      <c r="A148" s="14"/>
      <c r="B148" s="232"/>
      <c r="C148" s="233"/>
      <c r="D148" s="223" t="s">
        <v>135</v>
      </c>
      <c r="E148" s="234" t="s">
        <v>37</v>
      </c>
      <c r="F148" s="235" t="s">
        <v>205</v>
      </c>
      <c r="G148" s="233"/>
      <c r="H148" s="236">
        <v>70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135</v>
      </c>
      <c r="AU148" s="242" t="s">
        <v>90</v>
      </c>
      <c r="AV148" s="14" t="s">
        <v>90</v>
      </c>
      <c r="AW148" s="14" t="s">
        <v>137</v>
      </c>
      <c r="AX148" s="14" t="s">
        <v>81</v>
      </c>
      <c r="AY148" s="242" t="s">
        <v>126</v>
      </c>
    </row>
    <row r="149" s="15" customFormat="1">
      <c r="A149" s="15"/>
      <c r="B149" s="243"/>
      <c r="C149" s="244"/>
      <c r="D149" s="223" t="s">
        <v>135</v>
      </c>
      <c r="E149" s="245" t="s">
        <v>37</v>
      </c>
      <c r="F149" s="246" t="s">
        <v>139</v>
      </c>
      <c r="G149" s="244"/>
      <c r="H149" s="247">
        <v>70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3" t="s">
        <v>135</v>
      </c>
      <c r="AU149" s="253" t="s">
        <v>90</v>
      </c>
      <c r="AV149" s="15" t="s">
        <v>133</v>
      </c>
      <c r="AW149" s="15" t="s">
        <v>137</v>
      </c>
      <c r="AX149" s="15" t="s">
        <v>23</v>
      </c>
      <c r="AY149" s="253" t="s">
        <v>126</v>
      </c>
    </row>
    <row r="150" s="2" customFormat="1" ht="24.15" customHeight="1">
      <c r="A150" s="40"/>
      <c r="B150" s="41"/>
      <c r="C150" s="208" t="s">
        <v>8</v>
      </c>
      <c r="D150" s="208" t="s">
        <v>128</v>
      </c>
      <c r="E150" s="209" t="s">
        <v>206</v>
      </c>
      <c r="F150" s="210" t="s">
        <v>207</v>
      </c>
      <c r="G150" s="211" t="s">
        <v>187</v>
      </c>
      <c r="H150" s="212">
        <v>5.5</v>
      </c>
      <c r="I150" s="213"/>
      <c r="J150" s="214">
        <f>ROUND(I150*H150,2)</f>
        <v>0</v>
      </c>
      <c r="K150" s="210" t="s">
        <v>132</v>
      </c>
      <c r="L150" s="46"/>
      <c r="M150" s="215" t="s">
        <v>37</v>
      </c>
      <c r="N150" s="216" t="s">
        <v>52</v>
      </c>
      <c r="O150" s="86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9" t="s">
        <v>133</v>
      </c>
      <c r="AT150" s="219" t="s">
        <v>128</v>
      </c>
      <c r="AU150" s="219" t="s">
        <v>90</v>
      </c>
      <c r="AY150" s="18" t="s">
        <v>126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8" t="s">
        <v>23</v>
      </c>
      <c r="BK150" s="220">
        <f>ROUND(I150*H150,2)</f>
        <v>0</v>
      </c>
      <c r="BL150" s="18" t="s">
        <v>133</v>
      </c>
      <c r="BM150" s="219" t="s">
        <v>208</v>
      </c>
    </row>
    <row r="151" s="13" customFormat="1">
      <c r="A151" s="13"/>
      <c r="B151" s="221"/>
      <c r="C151" s="222"/>
      <c r="D151" s="223" t="s">
        <v>135</v>
      </c>
      <c r="E151" s="224" t="s">
        <v>37</v>
      </c>
      <c r="F151" s="225" t="s">
        <v>209</v>
      </c>
      <c r="G151" s="222"/>
      <c r="H151" s="224" t="s">
        <v>37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135</v>
      </c>
      <c r="AU151" s="231" t="s">
        <v>90</v>
      </c>
      <c r="AV151" s="13" t="s">
        <v>23</v>
      </c>
      <c r="AW151" s="13" t="s">
        <v>137</v>
      </c>
      <c r="AX151" s="13" t="s">
        <v>81</v>
      </c>
      <c r="AY151" s="231" t="s">
        <v>126</v>
      </c>
    </row>
    <row r="152" s="14" customFormat="1">
      <c r="A152" s="14"/>
      <c r="B152" s="232"/>
      <c r="C152" s="233"/>
      <c r="D152" s="223" t="s">
        <v>135</v>
      </c>
      <c r="E152" s="234" t="s">
        <v>37</v>
      </c>
      <c r="F152" s="235" t="s">
        <v>200</v>
      </c>
      <c r="G152" s="233"/>
      <c r="H152" s="236">
        <v>5.5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135</v>
      </c>
      <c r="AU152" s="242" t="s">
        <v>90</v>
      </c>
      <c r="AV152" s="14" t="s">
        <v>90</v>
      </c>
      <c r="AW152" s="14" t="s">
        <v>137</v>
      </c>
      <c r="AX152" s="14" t="s">
        <v>81</v>
      </c>
      <c r="AY152" s="242" t="s">
        <v>126</v>
      </c>
    </row>
    <row r="153" s="15" customFormat="1">
      <c r="A153" s="15"/>
      <c r="B153" s="243"/>
      <c r="C153" s="244"/>
      <c r="D153" s="223" t="s">
        <v>135</v>
      </c>
      <c r="E153" s="245" t="s">
        <v>37</v>
      </c>
      <c r="F153" s="246" t="s">
        <v>139</v>
      </c>
      <c r="G153" s="244"/>
      <c r="H153" s="247">
        <v>5.5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3" t="s">
        <v>135</v>
      </c>
      <c r="AU153" s="253" t="s">
        <v>90</v>
      </c>
      <c r="AV153" s="15" t="s">
        <v>133</v>
      </c>
      <c r="AW153" s="15" t="s">
        <v>137</v>
      </c>
      <c r="AX153" s="15" t="s">
        <v>23</v>
      </c>
      <c r="AY153" s="253" t="s">
        <v>126</v>
      </c>
    </row>
    <row r="154" s="2" customFormat="1" ht="24.15" customHeight="1">
      <c r="A154" s="40"/>
      <c r="B154" s="41"/>
      <c r="C154" s="208" t="s">
        <v>210</v>
      </c>
      <c r="D154" s="208" t="s">
        <v>128</v>
      </c>
      <c r="E154" s="209" t="s">
        <v>211</v>
      </c>
      <c r="F154" s="210" t="s">
        <v>212</v>
      </c>
      <c r="G154" s="211" t="s">
        <v>187</v>
      </c>
      <c r="H154" s="212">
        <v>5.8499999999999996</v>
      </c>
      <c r="I154" s="213"/>
      <c r="J154" s="214">
        <f>ROUND(I154*H154,2)</f>
        <v>0</v>
      </c>
      <c r="K154" s="210" t="s">
        <v>132</v>
      </c>
      <c r="L154" s="46"/>
      <c r="M154" s="215" t="s">
        <v>37</v>
      </c>
      <c r="N154" s="216" t="s">
        <v>52</v>
      </c>
      <c r="O154" s="8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9" t="s">
        <v>133</v>
      </c>
      <c r="AT154" s="219" t="s">
        <v>128</v>
      </c>
      <c r="AU154" s="219" t="s">
        <v>90</v>
      </c>
      <c r="AY154" s="18" t="s">
        <v>126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8" t="s">
        <v>23</v>
      </c>
      <c r="BK154" s="220">
        <f>ROUND(I154*H154,2)</f>
        <v>0</v>
      </c>
      <c r="BL154" s="18" t="s">
        <v>133</v>
      </c>
      <c r="BM154" s="219" t="s">
        <v>213</v>
      </c>
    </row>
    <row r="155" s="14" customFormat="1">
      <c r="A155" s="14"/>
      <c r="B155" s="232"/>
      <c r="C155" s="233"/>
      <c r="D155" s="223" t="s">
        <v>135</v>
      </c>
      <c r="E155" s="234" t="s">
        <v>37</v>
      </c>
      <c r="F155" s="235" t="s">
        <v>214</v>
      </c>
      <c r="G155" s="233"/>
      <c r="H155" s="236">
        <v>5.8500000000000005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135</v>
      </c>
      <c r="AU155" s="242" t="s">
        <v>90</v>
      </c>
      <c r="AV155" s="14" t="s">
        <v>90</v>
      </c>
      <c r="AW155" s="14" t="s">
        <v>137</v>
      </c>
      <c r="AX155" s="14" t="s">
        <v>81</v>
      </c>
      <c r="AY155" s="242" t="s">
        <v>126</v>
      </c>
    </row>
    <row r="156" s="15" customFormat="1">
      <c r="A156" s="15"/>
      <c r="B156" s="243"/>
      <c r="C156" s="244"/>
      <c r="D156" s="223" t="s">
        <v>135</v>
      </c>
      <c r="E156" s="245" t="s">
        <v>37</v>
      </c>
      <c r="F156" s="246" t="s">
        <v>139</v>
      </c>
      <c r="G156" s="244"/>
      <c r="H156" s="247">
        <v>5.8500000000000005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3" t="s">
        <v>135</v>
      </c>
      <c r="AU156" s="253" t="s">
        <v>90</v>
      </c>
      <c r="AV156" s="15" t="s">
        <v>133</v>
      </c>
      <c r="AW156" s="15" t="s">
        <v>137</v>
      </c>
      <c r="AX156" s="15" t="s">
        <v>23</v>
      </c>
      <c r="AY156" s="253" t="s">
        <v>126</v>
      </c>
    </row>
    <row r="157" s="2" customFormat="1" ht="24.15" customHeight="1">
      <c r="A157" s="40"/>
      <c r="B157" s="41"/>
      <c r="C157" s="208" t="s">
        <v>215</v>
      </c>
      <c r="D157" s="208" t="s">
        <v>128</v>
      </c>
      <c r="E157" s="209" t="s">
        <v>216</v>
      </c>
      <c r="F157" s="210" t="s">
        <v>217</v>
      </c>
      <c r="G157" s="211" t="s">
        <v>187</v>
      </c>
      <c r="H157" s="212">
        <v>18</v>
      </c>
      <c r="I157" s="213"/>
      <c r="J157" s="214">
        <f>ROUND(I157*H157,2)</f>
        <v>0</v>
      </c>
      <c r="K157" s="210" t="s">
        <v>132</v>
      </c>
      <c r="L157" s="46"/>
      <c r="M157" s="215" t="s">
        <v>37</v>
      </c>
      <c r="N157" s="216" t="s">
        <v>52</v>
      </c>
      <c r="O157" s="8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9" t="s">
        <v>133</v>
      </c>
      <c r="AT157" s="219" t="s">
        <v>128</v>
      </c>
      <c r="AU157" s="219" t="s">
        <v>90</v>
      </c>
      <c r="AY157" s="18" t="s">
        <v>126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8" t="s">
        <v>23</v>
      </c>
      <c r="BK157" s="220">
        <f>ROUND(I157*H157,2)</f>
        <v>0</v>
      </c>
      <c r="BL157" s="18" t="s">
        <v>133</v>
      </c>
      <c r="BM157" s="219" t="s">
        <v>218</v>
      </c>
    </row>
    <row r="158" s="14" customFormat="1">
      <c r="A158" s="14"/>
      <c r="B158" s="232"/>
      <c r="C158" s="233"/>
      <c r="D158" s="223" t="s">
        <v>135</v>
      </c>
      <c r="E158" s="234" t="s">
        <v>37</v>
      </c>
      <c r="F158" s="235" t="s">
        <v>219</v>
      </c>
      <c r="G158" s="233"/>
      <c r="H158" s="236">
        <v>13.949999999999999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135</v>
      </c>
      <c r="AU158" s="242" t="s">
        <v>90</v>
      </c>
      <c r="AV158" s="14" t="s">
        <v>90</v>
      </c>
      <c r="AW158" s="14" t="s">
        <v>137</v>
      </c>
      <c r="AX158" s="14" t="s">
        <v>81</v>
      </c>
      <c r="AY158" s="242" t="s">
        <v>126</v>
      </c>
    </row>
    <row r="159" s="14" customFormat="1">
      <c r="A159" s="14"/>
      <c r="B159" s="232"/>
      <c r="C159" s="233"/>
      <c r="D159" s="223" t="s">
        <v>135</v>
      </c>
      <c r="E159" s="234" t="s">
        <v>37</v>
      </c>
      <c r="F159" s="235" t="s">
        <v>220</v>
      </c>
      <c r="G159" s="233"/>
      <c r="H159" s="236">
        <v>4.0500000000000007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135</v>
      </c>
      <c r="AU159" s="242" t="s">
        <v>90</v>
      </c>
      <c r="AV159" s="14" t="s">
        <v>90</v>
      </c>
      <c r="AW159" s="14" t="s">
        <v>137</v>
      </c>
      <c r="AX159" s="14" t="s">
        <v>81</v>
      </c>
      <c r="AY159" s="242" t="s">
        <v>126</v>
      </c>
    </row>
    <row r="160" s="15" customFormat="1">
      <c r="A160" s="15"/>
      <c r="B160" s="243"/>
      <c r="C160" s="244"/>
      <c r="D160" s="223" t="s">
        <v>135</v>
      </c>
      <c r="E160" s="245" t="s">
        <v>37</v>
      </c>
      <c r="F160" s="246" t="s">
        <v>139</v>
      </c>
      <c r="G160" s="244"/>
      <c r="H160" s="247">
        <v>18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3" t="s">
        <v>135</v>
      </c>
      <c r="AU160" s="253" t="s">
        <v>90</v>
      </c>
      <c r="AV160" s="15" t="s">
        <v>133</v>
      </c>
      <c r="AW160" s="15" t="s">
        <v>137</v>
      </c>
      <c r="AX160" s="15" t="s">
        <v>23</v>
      </c>
      <c r="AY160" s="253" t="s">
        <v>126</v>
      </c>
    </row>
    <row r="161" s="2" customFormat="1" ht="14.4" customHeight="1">
      <c r="A161" s="40"/>
      <c r="B161" s="41"/>
      <c r="C161" s="254" t="s">
        <v>221</v>
      </c>
      <c r="D161" s="254" t="s">
        <v>222</v>
      </c>
      <c r="E161" s="255" t="s">
        <v>223</v>
      </c>
      <c r="F161" s="256" t="s">
        <v>224</v>
      </c>
      <c r="G161" s="257" t="s">
        <v>225</v>
      </c>
      <c r="H161" s="258">
        <v>6.4800000000000004</v>
      </c>
      <c r="I161" s="259"/>
      <c r="J161" s="260">
        <f>ROUND(I161*H161,2)</f>
        <v>0</v>
      </c>
      <c r="K161" s="256" t="s">
        <v>132</v>
      </c>
      <c r="L161" s="261"/>
      <c r="M161" s="262" t="s">
        <v>37</v>
      </c>
      <c r="N161" s="263" t="s">
        <v>52</v>
      </c>
      <c r="O161" s="86"/>
      <c r="P161" s="217">
        <f>O161*H161</f>
        <v>0</v>
      </c>
      <c r="Q161" s="217">
        <v>1</v>
      </c>
      <c r="R161" s="217">
        <f>Q161*H161</f>
        <v>6.4800000000000004</v>
      </c>
      <c r="S161" s="217">
        <v>0</v>
      </c>
      <c r="T161" s="218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9" t="s">
        <v>169</v>
      </c>
      <c r="AT161" s="219" t="s">
        <v>222</v>
      </c>
      <c r="AU161" s="219" t="s">
        <v>90</v>
      </c>
      <c r="AY161" s="18" t="s">
        <v>126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8" t="s">
        <v>23</v>
      </c>
      <c r="BK161" s="220">
        <f>ROUND(I161*H161,2)</f>
        <v>0</v>
      </c>
      <c r="BL161" s="18" t="s">
        <v>133</v>
      </c>
      <c r="BM161" s="219" t="s">
        <v>226</v>
      </c>
    </row>
    <row r="162" s="14" customFormat="1">
      <c r="A162" s="14"/>
      <c r="B162" s="232"/>
      <c r="C162" s="233"/>
      <c r="D162" s="223" t="s">
        <v>135</v>
      </c>
      <c r="E162" s="234" t="s">
        <v>37</v>
      </c>
      <c r="F162" s="235" t="s">
        <v>227</v>
      </c>
      <c r="G162" s="233"/>
      <c r="H162" s="236">
        <v>6.4800000000000004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135</v>
      </c>
      <c r="AU162" s="242" t="s">
        <v>90</v>
      </c>
      <c r="AV162" s="14" t="s">
        <v>90</v>
      </c>
      <c r="AW162" s="14" t="s">
        <v>137</v>
      </c>
      <c r="AX162" s="14" t="s">
        <v>81</v>
      </c>
      <c r="AY162" s="242" t="s">
        <v>126</v>
      </c>
    </row>
    <row r="163" s="15" customFormat="1">
      <c r="A163" s="15"/>
      <c r="B163" s="243"/>
      <c r="C163" s="244"/>
      <c r="D163" s="223" t="s">
        <v>135</v>
      </c>
      <c r="E163" s="245" t="s">
        <v>37</v>
      </c>
      <c r="F163" s="246" t="s">
        <v>139</v>
      </c>
      <c r="G163" s="244"/>
      <c r="H163" s="247">
        <v>6.4800000000000004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3" t="s">
        <v>135</v>
      </c>
      <c r="AU163" s="253" t="s">
        <v>90</v>
      </c>
      <c r="AV163" s="15" t="s">
        <v>133</v>
      </c>
      <c r="AW163" s="15" t="s">
        <v>137</v>
      </c>
      <c r="AX163" s="15" t="s">
        <v>23</v>
      </c>
      <c r="AY163" s="253" t="s">
        <v>126</v>
      </c>
    </row>
    <row r="164" s="2" customFormat="1" ht="14.4" customHeight="1">
      <c r="A164" s="40"/>
      <c r="B164" s="41"/>
      <c r="C164" s="254" t="s">
        <v>228</v>
      </c>
      <c r="D164" s="254" t="s">
        <v>222</v>
      </c>
      <c r="E164" s="255" t="s">
        <v>229</v>
      </c>
      <c r="F164" s="256" t="s">
        <v>230</v>
      </c>
      <c r="G164" s="257" t="s">
        <v>225</v>
      </c>
      <c r="H164" s="258">
        <v>27.899999999999999</v>
      </c>
      <c r="I164" s="259"/>
      <c r="J164" s="260">
        <f>ROUND(I164*H164,2)</f>
        <v>0</v>
      </c>
      <c r="K164" s="256" t="s">
        <v>132</v>
      </c>
      <c r="L164" s="261"/>
      <c r="M164" s="262" t="s">
        <v>37</v>
      </c>
      <c r="N164" s="263" t="s">
        <v>52</v>
      </c>
      <c r="O164" s="86"/>
      <c r="P164" s="217">
        <f>O164*H164</f>
        <v>0</v>
      </c>
      <c r="Q164" s="217">
        <v>1</v>
      </c>
      <c r="R164" s="217">
        <f>Q164*H164</f>
        <v>27.899999999999999</v>
      </c>
      <c r="S164" s="217">
        <v>0</v>
      </c>
      <c r="T164" s="21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9" t="s">
        <v>169</v>
      </c>
      <c r="AT164" s="219" t="s">
        <v>222</v>
      </c>
      <c r="AU164" s="219" t="s">
        <v>90</v>
      </c>
      <c r="AY164" s="18" t="s">
        <v>126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8" t="s">
        <v>23</v>
      </c>
      <c r="BK164" s="220">
        <f>ROUND(I164*H164,2)</f>
        <v>0</v>
      </c>
      <c r="BL164" s="18" t="s">
        <v>133</v>
      </c>
      <c r="BM164" s="219" t="s">
        <v>231</v>
      </c>
    </row>
    <row r="165" s="14" customFormat="1">
      <c r="A165" s="14"/>
      <c r="B165" s="232"/>
      <c r="C165" s="233"/>
      <c r="D165" s="223" t="s">
        <v>135</v>
      </c>
      <c r="E165" s="234" t="s">
        <v>37</v>
      </c>
      <c r="F165" s="235" t="s">
        <v>232</v>
      </c>
      <c r="G165" s="233"/>
      <c r="H165" s="236">
        <v>27.899999999999999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2" t="s">
        <v>135</v>
      </c>
      <c r="AU165" s="242" t="s">
        <v>90</v>
      </c>
      <c r="AV165" s="14" t="s">
        <v>90</v>
      </c>
      <c r="AW165" s="14" t="s">
        <v>137</v>
      </c>
      <c r="AX165" s="14" t="s">
        <v>81</v>
      </c>
      <c r="AY165" s="242" t="s">
        <v>126</v>
      </c>
    </row>
    <row r="166" s="15" customFormat="1">
      <c r="A166" s="15"/>
      <c r="B166" s="243"/>
      <c r="C166" s="244"/>
      <c r="D166" s="223" t="s">
        <v>135</v>
      </c>
      <c r="E166" s="245" t="s">
        <v>37</v>
      </c>
      <c r="F166" s="246" t="s">
        <v>139</v>
      </c>
      <c r="G166" s="244"/>
      <c r="H166" s="247">
        <v>27.899999999999999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3" t="s">
        <v>135</v>
      </c>
      <c r="AU166" s="253" t="s">
        <v>90</v>
      </c>
      <c r="AV166" s="15" t="s">
        <v>133</v>
      </c>
      <c r="AW166" s="15" t="s">
        <v>137</v>
      </c>
      <c r="AX166" s="15" t="s">
        <v>23</v>
      </c>
      <c r="AY166" s="253" t="s">
        <v>126</v>
      </c>
    </row>
    <row r="167" s="2" customFormat="1" ht="14.4" customHeight="1">
      <c r="A167" s="40"/>
      <c r="B167" s="41"/>
      <c r="C167" s="208" t="s">
        <v>233</v>
      </c>
      <c r="D167" s="208" t="s">
        <v>128</v>
      </c>
      <c r="E167" s="209" t="s">
        <v>234</v>
      </c>
      <c r="F167" s="210" t="s">
        <v>235</v>
      </c>
      <c r="G167" s="211" t="s">
        <v>131</v>
      </c>
      <c r="H167" s="212">
        <v>708</v>
      </c>
      <c r="I167" s="213"/>
      <c r="J167" s="214">
        <f>ROUND(I167*H167,2)</f>
        <v>0</v>
      </c>
      <c r="K167" s="210" t="s">
        <v>132</v>
      </c>
      <c r="L167" s="46"/>
      <c r="M167" s="215" t="s">
        <v>37</v>
      </c>
      <c r="N167" s="216" t="s">
        <v>52</v>
      </c>
      <c r="O167" s="86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133</v>
      </c>
      <c r="AT167" s="219" t="s">
        <v>128</v>
      </c>
      <c r="AU167" s="219" t="s">
        <v>90</v>
      </c>
      <c r="AY167" s="18" t="s">
        <v>126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8" t="s">
        <v>23</v>
      </c>
      <c r="BK167" s="220">
        <f>ROUND(I167*H167,2)</f>
        <v>0</v>
      </c>
      <c r="BL167" s="18" t="s">
        <v>133</v>
      </c>
      <c r="BM167" s="219" t="s">
        <v>236</v>
      </c>
    </row>
    <row r="168" s="13" customFormat="1">
      <c r="A168" s="13"/>
      <c r="B168" s="221"/>
      <c r="C168" s="222"/>
      <c r="D168" s="223" t="s">
        <v>135</v>
      </c>
      <c r="E168" s="224" t="s">
        <v>37</v>
      </c>
      <c r="F168" s="225" t="s">
        <v>136</v>
      </c>
      <c r="G168" s="222"/>
      <c r="H168" s="224" t="s">
        <v>37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135</v>
      </c>
      <c r="AU168" s="231" t="s">
        <v>90</v>
      </c>
      <c r="AV168" s="13" t="s">
        <v>23</v>
      </c>
      <c r="AW168" s="13" t="s">
        <v>137</v>
      </c>
      <c r="AX168" s="13" t="s">
        <v>81</v>
      </c>
      <c r="AY168" s="231" t="s">
        <v>126</v>
      </c>
    </row>
    <row r="169" s="14" customFormat="1">
      <c r="A169" s="14"/>
      <c r="B169" s="232"/>
      <c r="C169" s="233"/>
      <c r="D169" s="223" t="s">
        <v>135</v>
      </c>
      <c r="E169" s="234" t="s">
        <v>37</v>
      </c>
      <c r="F169" s="235" t="s">
        <v>237</v>
      </c>
      <c r="G169" s="233"/>
      <c r="H169" s="236">
        <v>588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135</v>
      </c>
      <c r="AU169" s="242" t="s">
        <v>90</v>
      </c>
      <c r="AV169" s="14" t="s">
        <v>90</v>
      </c>
      <c r="AW169" s="14" t="s">
        <v>137</v>
      </c>
      <c r="AX169" s="14" t="s">
        <v>81</v>
      </c>
      <c r="AY169" s="242" t="s">
        <v>126</v>
      </c>
    </row>
    <row r="170" s="14" customFormat="1">
      <c r="A170" s="14"/>
      <c r="B170" s="232"/>
      <c r="C170" s="233"/>
      <c r="D170" s="223" t="s">
        <v>135</v>
      </c>
      <c r="E170" s="234" t="s">
        <v>37</v>
      </c>
      <c r="F170" s="235" t="s">
        <v>238</v>
      </c>
      <c r="G170" s="233"/>
      <c r="H170" s="236">
        <v>20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135</v>
      </c>
      <c r="AU170" s="242" t="s">
        <v>90</v>
      </c>
      <c r="AV170" s="14" t="s">
        <v>90</v>
      </c>
      <c r="AW170" s="14" t="s">
        <v>137</v>
      </c>
      <c r="AX170" s="14" t="s">
        <v>81</v>
      </c>
      <c r="AY170" s="242" t="s">
        <v>126</v>
      </c>
    </row>
    <row r="171" s="14" customFormat="1">
      <c r="A171" s="14"/>
      <c r="B171" s="232"/>
      <c r="C171" s="233"/>
      <c r="D171" s="223" t="s">
        <v>135</v>
      </c>
      <c r="E171" s="234" t="s">
        <v>37</v>
      </c>
      <c r="F171" s="235" t="s">
        <v>239</v>
      </c>
      <c r="G171" s="233"/>
      <c r="H171" s="236">
        <v>90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135</v>
      </c>
      <c r="AU171" s="242" t="s">
        <v>90</v>
      </c>
      <c r="AV171" s="14" t="s">
        <v>90</v>
      </c>
      <c r="AW171" s="14" t="s">
        <v>137</v>
      </c>
      <c r="AX171" s="14" t="s">
        <v>81</v>
      </c>
      <c r="AY171" s="242" t="s">
        <v>126</v>
      </c>
    </row>
    <row r="172" s="14" customFormat="1">
      <c r="A172" s="14"/>
      <c r="B172" s="232"/>
      <c r="C172" s="233"/>
      <c r="D172" s="223" t="s">
        <v>135</v>
      </c>
      <c r="E172" s="234" t="s">
        <v>37</v>
      </c>
      <c r="F172" s="235" t="s">
        <v>240</v>
      </c>
      <c r="G172" s="233"/>
      <c r="H172" s="236">
        <v>10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135</v>
      </c>
      <c r="AU172" s="242" t="s">
        <v>90</v>
      </c>
      <c r="AV172" s="14" t="s">
        <v>90</v>
      </c>
      <c r="AW172" s="14" t="s">
        <v>137</v>
      </c>
      <c r="AX172" s="14" t="s">
        <v>81</v>
      </c>
      <c r="AY172" s="242" t="s">
        <v>126</v>
      </c>
    </row>
    <row r="173" s="15" customFormat="1">
      <c r="A173" s="15"/>
      <c r="B173" s="243"/>
      <c r="C173" s="244"/>
      <c r="D173" s="223" t="s">
        <v>135</v>
      </c>
      <c r="E173" s="245" t="s">
        <v>37</v>
      </c>
      <c r="F173" s="246" t="s">
        <v>139</v>
      </c>
      <c r="G173" s="244"/>
      <c r="H173" s="247">
        <v>708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3" t="s">
        <v>135</v>
      </c>
      <c r="AU173" s="253" t="s">
        <v>90</v>
      </c>
      <c r="AV173" s="15" t="s">
        <v>133</v>
      </c>
      <c r="AW173" s="15" t="s">
        <v>137</v>
      </c>
      <c r="AX173" s="15" t="s">
        <v>23</v>
      </c>
      <c r="AY173" s="253" t="s">
        <v>126</v>
      </c>
    </row>
    <row r="174" s="2" customFormat="1" ht="24.15" customHeight="1">
      <c r="A174" s="40"/>
      <c r="B174" s="41"/>
      <c r="C174" s="208" t="s">
        <v>7</v>
      </c>
      <c r="D174" s="208" t="s">
        <v>128</v>
      </c>
      <c r="E174" s="209" t="s">
        <v>241</v>
      </c>
      <c r="F174" s="210" t="s">
        <v>242</v>
      </c>
      <c r="G174" s="211" t="s">
        <v>131</v>
      </c>
      <c r="H174" s="212">
        <v>200</v>
      </c>
      <c r="I174" s="213"/>
      <c r="J174" s="214">
        <f>ROUND(I174*H174,2)</f>
        <v>0</v>
      </c>
      <c r="K174" s="210" t="s">
        <v>132</v>
      </c>
      <c r="L174" s="46"/>
      <c r="M174" s="215" t="s">
        <v>37</v>
      </c>
      <c r="N174" s="216" t="s">
        <v>52</v>
      </c>
      <c r="O174" s="86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9" t="s">
        <v>133</v>
      </c>
      <c r="AT174" s="219" t="s">
        <v>128</v>
      </c>
      <c r="AU174" s="219" t="s">
        <v>90</v>
      </c>
      <c r="AY174" s="18" t="s">
        <v>126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8" t="s">
        <v>23</v>
      </c>
      <c r="BK174" s="220">
        <f>ROUND(I174*H174,2)</f>
        <v>0</v>
      </c>
      <c r="BL174" s="18" t="s">
        <v>133</v>
      </c>
      <c r="BM174" s="219" t="s">
        <v>243</v>
      </c>
    </row>
    <row r="175" s="13" customFormat="1">
      <c r="A175" s="13"/>
      <c r="B175" s="221"/>
      <c r="C175" s="222"/>
      <c r="D175" s="223" t="s">
        <v>135</v>
      </c>
      <c r="E175" s="224" t="s">
        <v>37</v>
      </c>
      <c r="F175" s="225" t="s">
        <v>136</v>
      </c>
      <c r="G175" s="222"/>
      <c r="H175" s="224" t="s">
        <v>37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135</v>
      </c>
      <c r="AU175" s="231" t="s">
        <v>90</v>
      </c>
      <c r="AV175" s="13" t="s">
        <v>23</v>
      </c>
      <c r="AW175" s="13" t="s">
        <v>137</v>
      </c>
      <c r="AX175" s="13" t="s">
        <v>81</v>
      </c>
      <c r="AY175" s="231" t="s">
        <v>126</v>
      </c>
    </row>
    <row r="176" s="14" customFormat="1">
      <c r="A176" s="14"/>
      <c r="B176" s="232"/>
      <c r="C176" s="233"/>
      <c r="D176" s="223" t="s">
        <v>135</v>
      </c>
      <c r="E176" s="234" t="s">
        <v>37</v>
      </c>
      <c r="F176" s="235" t="s">
        <v>244</v>
      </c>
      <c r="G176" s="233"/>
      <c r="H176" s="236">
        <v>200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2" t="s">
        <v>135</v>
      </c>
      <c r="AU176" s="242" t="s">
        <v>90</v>
      </c>
      <c r="AV176" s="14" t="s">
        <v>90</v>
      </c>
      <c r="AW176" s="14" t="s">
        <v>137</v>
      </c>
      <c r="AX176" s="14" t="s">
        <v>81</v>
      </c>
      <c r="AY176" s="242" t="s">
        <v>126</v>
      </c>
    </row>
    <row r="177" s="15" customFormat="1">
      <c r="A177" s="15"/>
      <c r="B177" s="243"/>
      <c r="C177" s="244"/>
      <c r="D177" s="223" t="s">
        <v>135</v>
      </c>
      <c r="E177" s="245" t="s">
        <v>37</v>
      </c>
      <c r="F177" s="246" t="s">
        <v>139</v>
      </c>
      <c r="G177" s="244"/>
      <c r="H177" s="247">
        <v>200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3" t="s">
        <v>135</v>
      </c>
      <c r="AU177" s="253" t="s">
        <v>90</v>
      </c>
      <c r="AV177" s="15" t="s">
        <v>133</v>
      </c>
      <c r="AW177" s="15" t="s">
        <v>137</v>
      </c>
      <c r="AX177" s="15" t="s">
        <v>23</v>
      </c>
      <c r="AY177" s="253" t="s">
        <v>126</v>
      </c>
    </row>
    <row r="178" s="2" customFormat="1" ht="24.15" customHeight="1">
      <c r="A178" s="40"/>
      <c r="B178" s="41"/>
      <c r="C178" s="208" t="s">
        <v>245</v>
      </c>
      <c r="D178" s="208" t="s">
        <v>128</v>
      </c>
      <c r="E178" s="209" t="s">
        <v>246</v>
      </c>
      <c r="F178" s="210" t="s">
        <v>247</v>
      </c>
      <c r="G178" s="211" t="s">
        <v>131</v>
      </c>
      <c r="H178" s="212">
        <v>200</v>
      </c>
      <c r="I178" s="213"/>
      <c r="J178" s="214">
        <f>ROUND(I178*H178,2)</f>
        <v>0</v>
      </c>
      <c r="K178" s="210" t="s">
        <v>132</v>
      </c>
      <c r="L178" s="46"/>
      <c r="M178" s="215" t="s">
        <v>37</v>
      </c>
      <c r="N178" s="216" t="s">
        <v>52</v>
      </c>
      <c r="O178" s="86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9" t="s">
        <v>133</v>
      </c>
      <c r="AT178" s="219" t="s">
        <v>128</v>
      </c>
      <c r="AU178" s="219" t="s">
        <v>90</v>
      </c>
      <c r="AY178" s="18" t="s">
        <v>126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8" t="s">
        <v>23</v>
      </c>
      <c r="BK178" s="220">
        <f>ROUND(I178*H178,2)</f>
        <v>0</v>
      </c>
      <c r="BL178" s="18" t="s">
        <v>133</v>
      </c>
      <c r="BM178" s="219" t="s">
        <v>248</v>
      </c>
    </row>
    <row r="179" s="13" customFormat="1">
      <c r="A179" s="13"/>
      <c r="B179" s="221"/>
      <c r="C179" s="222"/>
      <c r="D179" s="223" t="s">
        <v>135</v>
      </c>
      <c r="E179" s="224" t="s">
        <v>37</v>
      </c>
      <c r="F179" s="225" t="s">
        <v>136</v>
      </c>
      <c r="G179" s="222"/>
      <c r="H179" s="224" t="s">
        <v>37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135</v>
      </c>
      <c r="AU179" s="231" t="s">
        <v>90</v>
      </c>
      <c r="AV179" s="13" t="s">
        <v>23</v>
      </c>
      <c r="AW179" s="13" t="s">
        <v>137</v>
      </c>
      <c r="AX179" s="13" t="s">
        <v>81</v>
      </c>
      <c r="AY179" s="231" t="s">
        <v>126</v>
      </c>
    </row>
    <row r="180" s="14" customFormat="1">
      <c r="A180" s="14"/>
      <c r="B180" s="232"/>
      <c r="C180" s="233"/>
      <c r="D180" s="223" t="s">
        <v>135</v>
      </c>
      <c r="E180" s="234" t="s">
        <v>37</v>
      </c>
      <c r="F180" s="235" t="s">
        <v>249</v>
      </c>
      <c r="G180" s="233"/>
      <c r="H180" s="236">
        <v>200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135</v>
      </c>
      <c r="AU180" s="242" t="s">
        <v>90</v>
      </c>
      <c r="AV180" s="14" t="s">
        <v>90</v>
      </c>
      <c r="AW180" s="14" t="s">
        <v>137</v>
      </c>
      <c r="AX180" s="14" t="s">
        <v>81</v>
      </c>
      <c r="AY180" s="242" t="s">
        <v>126</v>
      </c>
    </row>
    <row r="181" s="15" customFormat="1">
      <c r="A181" s="15"/>
      <c r="B181" s="243"/>
      <c r="C181" s="244"/>
      <c r="D181" s="223" t="s">
        <v>135</v>
      </c>
      <c r="E181" s="245" t="s">
        <v>37</v>
      </c>
      <c r="F181" s="246" t="s">
        <v>139</v>
      </c>
      <c r="G181" s="244"/>
      <c r="H181" s="247">
        <v>200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3" t="s">
        <v>135</v>
      </c>
      <c r="AU181" s="253" t="s">
        <v>90</v>
      </c>
      <c r="AV181" s="15" t="s">
        <v>133</v>
      </c>
      <c r="AW181" s="15" t="s">
        <v>137</v>
      </c>
      <c r="AX181" s="15" t="s">
        <v>23</v>
      </c>
      <c r="AY181" s="253" t="s">
        <v>126</v>
      </c>
    </row>
    <row r="182" s="2" customFormat="1" ht="14.4" customHeight="1">
      <c r="A182" s="40"/>
      <c r="B182" s="41"/>
      <c r="C182" s="254" t="s">
        <v>250</v>
      </c>
      <c r="D182" s="254" t="s">
        <v>222</v>
      </c>
      <c r="E182" s="255" t="s">
        <v>251</v>
      </c>
      <c r="F182" s="256" t="s">
        <v>252</v>
      </c>
      <c r="G182" s="257" t="s">
        <v>253</v>
      </c>
      <c r="H182" s="258">
        <v>4</v>
      </c>
      <c r="I182" s="259"/>
      <c r="J182" s="260">
        <f>ROUND(I182*H182,2)</f>
        <v>0</v>
      </c>
      <c r="K182" s="256" t="s">
        <v>132</v>
      </c>
      <c r="L182" s="261"/>
      <c r="M182" s="262" t="s">
        <v>37</v>
      </c>
      <c r="N182" s="263" t="s">
        <v>52</v>
      </c>
      <c r="O182" s="86"/>
      <c r="P182" s="217">
        <f>O182*H182</f>
        <v>0</v>
      </c>
      <c r="Q182" s="217">
        <v>0.001</v>
      </c>
      <c r="R182" s="217">
        <f>Q182*H182</f>
        <v>0.0040000000000000001</v>
      </c>
      <c r="S182" s="217">
        <v>0</v>
      </c>
      <c r="T182" s="21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9" t="s">
        <v>169</v>
      </c>
      <c r="AT182" s="219" t="s">
        <v>222</v>
      </c>
      <c r="AU182" s="219" t="s">
        <v>90</v>
      </c>
      <c r="AY182" s="18" t="s">
        <v>126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8" t="s">
        <v>23</v>
      </c>
      <c r="BK182" s="220">
        <f>ROUND(I182*H182,2)</f>
        <v>0</v>
      </c>
      <c r="BL182" s="18" t="s">
        <v>133</v>
      </c>
      <c r="BM182" s="219" t="s">
        <v>254</v>
      </c>
    </row>
    <row r="183" s="13" customFormat="1">
      <c r="A183" s="13"/>
      <c r="B183" s="221"/>
      <c r="C183" s="222"/>
      <c r="D183" s="223" t="s">
        <v>135</v>
      </c>
      <c r="E183" s="224" t="s">
        <v>37</v>
      </c>
      <c r="F183" s="225" t="s">
        <v>136</v>
      </c>
      <c r="G183" s="222"/>
      <c r="H183" s="224" t="s">
        <v>37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135</v>
      </c>
      <c r="AU183" s="231" t="s">
        <v>90</v>
      </c>
      <c r="AV183" s="13" t="s">
        <v>23</v>
      </c>
      <c r="AW183" s="13" t="s">
        <v>137</v>
      </c>
      <c r="AX183" s="13" t="s">
        <v>81</v>
      </c>
      <c r="AY183" s="231" t="s">
        <v>126</v>
      </c>
    </row>
    <row r="184" s="14" customFormat="1">
      <c r="A184" s="14"/>
      <c r="B184" s="232"/>
      <c r="C184" s="233"/>
      <c r="D184" s="223" t="s">
        <v>135</v>
      </c>
      <c r="E184" s="234" t="s">
        <v>37</v>
      </c>
      <c r="F184" s="235" t="s">
        <v>255</v>
      </c>
      <c r="G184" s="233"/>
      <c r="H184" s="236">
        <v>4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135</v>
      </c>
      <c r="AU184" s="242" t="s">
        <v>90</v>
      </c>
      <c r="AV184" s="14" t="s">
        <v>90</v>
      </c>
      <c r="AW184" s="14" t="s">
        <v>137</v>
      </c>
      <c r="AX184" s="14" t="s">
        <v>81</v>
      </c>
      <c r="AY184" s="242" t="s">
        <v>126</v>
      </c>
    </row>
    <row r="185" s="15" customFormat="1">
      <c r="A185" s="15"/>
      <c r="B185" s="243"/>
      <c r="C185" s="244"/>
      <c r="D185" s="223" t="s">
        <v>135</v>
      </c>
      <c r="E185" s="245" t="s">
        <v>37</v>
      </c>
      <c r="F185" s="246" t="s">
        <v>139</v>
      </c>
      <c r="G185" s="244"/>
      <c r="H185" s="247">
        <v>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3" t="s">
        <v>135</v>
      </c>
      <c r="AU185" s="253" t="s">
        <v>90</v>
      </c>
      <c r="AV185" s="15" t="s">
        <v>133</v>
      </c>
      <c r="AW185" s="15" t="s">
        <v>137</v>
      </c>
      <c r="AX185" s="15" t="s">
        <v>23</v>
      </c>
      <c r="AY185" s="253" t="s">
        <v>126</v>
      </c>
    </row>
    <row r="186" s="12" customFormat="1" ht="22.8" customHeight="1">
      <c r="A186" s="12"/>
      <c r="B186" s="192"/>
      <c r="C186" s="193"/>
      <c r="D186" s="194" t="s">
        <v>80</v>
      </c>
      <c r="E186" s="206" t="s">
        <v>143</v>
      </c>
      <c r="F186" s="206" t="s">
        <v>256</v>
      </c>
      <c r="G186" s="193"/>
      <c r="H186" s="193"/>
      <c r="I186" s="196"/>
      <c r="J186" s="207">
        <f>BK186</f>
        <v>0</v>
      </c>
      <c r="K186" s="193"/>
      <c r="L186" s="198"/>
      <c r="M186" s="199"/>
      <c r="N186" s="200"/>
      <c r="O186" s="200"/>
      <c r="P186" s="201">
        <f>SUM(P187:P189)</f>
        <v>0</v>
      </c>
      <c r="Q186" s="200"/>
      <c r="R186" s="201">
        <f>SUM(R187:R189)</f>
        <v>0</v>
      </c>
      <c r="S186" s="200"/>
      <c r="T186" s="202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3" t="s">
        <v>23</v>
      </c>
      <c r="AT186" s="204" t="s">
        <v>80</v>
      </c>
      <c r="AU186" s="204" t="s">
        <v>23</v>
      </c>
      <c r="AY186" s="203" t="s">
        <v>126</v>
      </c>
      <c r="BK186" s="205">
        <f>SUM(BK187:BK189)</f>
        <v>0</v>
      </c>
    </row>
    <row r="187" s="2" customFormat="1" ht="14.4" customHeight="1">
      <c r="A187" s="40"/>
      <c r="B187" s="41"/>
      <c r="C187" s="208" t="s">
        <v>257</v>
      </c>
      <c r="D187" s="208" t="s">
        <v>128</v>
      </c>
      <c r="E187" s="209" t="s">
        <v>258</v>
      </c>
      <c r="F187" s="210" t="s">
        <v>259</v>
      </c>
      <c r="G187" s="211" t="s">
        <v>177</v>
      </c>
      <c r="H187" s="212">
        <v>10</v>
      </c>
      <c r="I187" s="213"/>
      <c r="J187" s="214">
        <f>ROUND(I187*H187,2)</f>
        <v>0</v>
      </c>
      <c r="K187" s="210" t="s">
        <v>132</v>
      </c>
      <c r="L187" s="46"/>
      <c r="M187" s="215" t="s">
        <v>37</v>
      </c>
      <c r="N187" s="216" t="s">
        <v>52</v>
      </c>
      <c r="O187" s="8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9" t="s">
        <v>133</v>
      </c>
      <c r="AT187" s="219" t="s">
        <v>128</v>
      </c>
      <c r="AU187" s="219" t="s">
        <v>90</v>
      </c>
      <c r="AY187" s="18" t="s">
        <v>126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8" t="s">
        <v>23</v>
      </c>
      <c r="BK187" s="220">
        <f>ROUND(I187*H187,2)</f>
        <v>0</v>
      </c>
      <c r="BL187" s="18" t="s">
        <v>133</v>
      </c>
      <c r="BM187" s="219" t="s">
        <v>260</v>
      </c>
    </row>
    <row r="188" s="14" customFormat="1">
      <c r="A188" s="14"/>
      <c r="B188" s="232"/>
      <c r="C188" s="233"/>
      <c r="D188" s="223" t="s">
        <v>135</v>
      </c>
      <c r="E188" s="234" t="s">
        <v>37</v>
      </c>
      <c r="F188" s="235" t="s">
        <v>261</v>
      </c>
      <c r="G188" s="233"/>
      <c r="H188" s="236">
        <v>10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135</v>
      </c>
      <c r="AU188" s="242" t="s">
        <v>90</v>
      </c>
      <c r="AV188" s="14" t="s">
        <v>90</v>
      </c>
      <c r="AW188" s="14" t="s">
        <v>137</v>
      </c>
      <c r="AX188" s="14" t="s">
        <v>81</v>
      </c>
      <c r="AY188" s="242" t="s">
        <v>126</v>
      </c>
    </row>
    <row r="189" s="15" customFormat="1">
      <c r="A189" s="15"/>
      <c r="B189" s="243"/>
      <c r="C189" s="244"/>
      <c r="D189" s="223" t="s">
        <v>135</v>
      </c>
      <c r="E189" s="245" t="s">
        <v>37</v>
      </c>
      <c r="F189" s="246" t="s">
        <v>139</v>
      </c>
      <c r="G189" s="244"/>
      <c r="H189" s="247">
        <v>10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3" t="s">
        <v>135</v>
      </c>
      <c r="AU189" s="253" t="s">
        <v>90</v>
      </c>
      <c r="AV189" s="15" t="s">
        <v>133</v>
      </c>
      <c r="AW189" s="15" t="s">
        <v>137</v>
      </c>
      <c r="AX189" s="15" t="s">
        <v>23</v>
      </c>
      <c r="AY189" s="253" t="s">
        <v>126</v>
      </c>
    </row>
    <row r="190" s="12" customFormat="1" ht="22.8" customHeight="1">
      <c r="A190" s="12"/>
      <c r="B190" s="192"/>
      <c r="C190" s="193"/>
      <c r="D190" s="194" t="s">
        <v>80</v>
      </c>
      <c r="E190" s="206" t="s">
        <v>133</v>
      </c>
      <c r="F190" s="206" t="s">
        <v>262</v>
      </c>
      <c r="G190" s="193"/>
      <c r="H190" s="193"/>
      <c r="I190" s="196"/>
      <c r="J190" s="207">
        <f>BK190</f>
        <v>0</v>
      </c>
      <c r="K190" s="193"/>
      <c r="L190" s="198"/>
      <c r="M190" s="199"/>
      <c r="N190" s="200"/>
      <c r="O190" s="200"/>
      <c r="P190" s="201">
        <f>SUM(P191:P194)</f>
        <v>0</v>
      </c>
      <c r="Q190" s="200"/>
      <c r="R190" s="201">
        <f>SUM(R191:R194)</f>
        <v>11.7517566</v>
      </c>
      <c r="S190" s="200"/>
      <c r="T190" s="202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3" t="s">
        <v>23</v>
      </c>
      <c r="AT190" s="204" t="s">
        <v>80</v>
      </c>
      <c r="AU190" s="204" t="s">
        <v>23</v>
      </c>
      <c r="AY190" s="203" t="s">
        <v>126</v>
      </c>
      <c r="BK190" s="205">
        <f>SUM(BK191:BK194)</f>
        <v>0</v>
      </c>
    </row>
    <row r="191" s="2" customFormat="1" ht="14.4" customHeight="1">
      <c r="A191" s="40"/>
      <c r="B191" s="41"/>
      <c r="C191" s="208" t="s">
        <v>263</v>
      </c>
      <c r="D191" s="208" t="s">
        <v>128</v>
      </c>
      <c r="E191" s="209" t="s">
        <v>264</v>
      </c>
      <c r="F191" s="210" t="s">
        <v>265</v>
      </c>
      <c r="G191" s="211" t="s">
        <v>187</v>
      </c>
      <c r="H191" s="212">
        <v>6.899</v>
      </c>
      <c r="I191" s="213"/>
      <c r="J191" s="214">
        <f>ROUND(I191*H191,2)</f>
        <v>0</v>
      </c>
      <c r="K191" s="210" t="s">
        <v>132</v>
      </c>
      <c r="L191" s="46"/>
      <c r="M191" s="215" t="s">
        <v>37</v>
      </c>
      <c r="N191" s="216" t="s">
        <v>52</v>
      </c>
      <c r="O191" s="86"/>
      <c r="P191" s="217">
        <f>O191*H191</f>
        <v>0</v>
      </c>
      <c r="Q191" s="217">
        <v>1.7034</v>
      </c>
      <c r="R191" s="217">
        <f>Q191*H191</f>
        <v>11.7517566</v>
      </c>
      <c r="S191" s="217">
        <v>0</v>
      </c>
      <c r="T191" s="21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9" t="s">
        <v>133</v>
      </c>
      <c r="AT191" s="219" t="s">
        <v>128</v>
      </c>
      <c r="AU191" s="219" t="s">
        <v>90</v>
      </c>
      <c r="AY191" s="18" t="s">
        <v>126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8" t="s">
        <v>23</v>
      </c>
      <c r="BK191" s="220">
        <f>ROUND(I191*H191,2)</f>
        <v>0</v>
      </c>
      <c r="BL191" s="18" t="s">
        <v>133</v>
      </c>
      <c r="BM191" s="219" t="s">
        <v>266</v>
      </c>
    </row>
    <row r="192" s="14" customFormat="1">
      <c r="A192" s="14"/>
      <c r="B192" s="232"/>
      <c r="C192" s="233"/>
      <c r="D192" s="223" t="s">
        <v>135</v>
      </c>
      <c r="E192" s="234" t="s">
        <v>37</v>
      </c>
      <c r="F192" s="235" t="s">
        <v>267</v>
      </c>
      <c r="G192" s="233"/>
      <c r="H192" s="236">
        <v>5.9984999999999999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135</v>
      </c>
      <c r="AU192" s="242" t="s">
        <v>90</v>
      </c>
      <c r="AV192" s="14" t="s">
        <v>90</v>
      </c>
      <c r="AW192" s="14" t="s">
        <v>137</v>
      </c>
      <c r="AX192" s="14" t="s">
        <v>81</v>
      </c>
      <c r="AY192" s="242" t="s">
        <v>126</v>
      </c>
    </row>
    <row r="193" s="14" customFormat="1">
      <c r="A193" s="14"/>
      <c r="B193" s="232"/>
      <c r="C193" s="233"/>
      <c r="D193" s="223" t="s">
        <v>135</v>
      </c>
      <c r="E193" s="234" t="s">
        <v>37</v>
      </c>
      <c r="F193" s="235" t="s">
        <v>268</v>
      </c>
      <c r="G193" s="233"/>
      <c r="H193" s="236">
        <v>0.90000000000000013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135</v>
      </c>
      <c r="AU193" s="242" t="s">
        <v>90</v>
      </c>
      <c r="AV193" s="14" t="s">
        <v>90</v>
      </c>
      <c r="AW193" s="14" t="s">
        <v>137</v>
      </c>
      <c r="AX193" s="14" t="s">
        <v>81</v>
      </c>
      <c r="AY193" s="242" t="s">
        <v>126</v>
      </c>
    </row>
    <row r="194" s="15" customFormat="1">
      <c r="A194" s="15"/>
      <c r="B194" s="243"/>
      <c r="C194" s="244"/>
      <c r="D194" s="223" t="s">
        <v>135</v>
      </c>
      <c r="E194" s="245" t="s">
        <v>37</v>
      </c>
      <c r="F194" s="246" t="s">
        <v>139</v>
      </c>
      <c r="G194" s="244"/>
      <c r="H194" s="247">
        <v>6.8985000000000003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3" t="s">
        <v>135</v>
      </c>
      <c r="AU194" s="253" t="s">
        <v>90</v>
      </c>
      <c r="AV194" s="15" t="s">
        <v>133</v>
      </c>
      <c r="AW194" s="15" t="s">
        <v>137</v>
      </c>
      <c r="AX194" s="15" t="s">
        <v>23</v>
      </c>
      <c r="AY194" s="253" t="s">
        <v>126</v>
      </c>
    </row>
    <row r="195" s="12" customFormat="1" ht="22.8" customHeight="1">
      <c r="A195" s="12"/>
      <c r="B195" s="192"/>
      <c r="C195" s="193"/>
      <c r="D195" s="194" t="s">
        <v>80</v>
      </c>
      <c r="E195" s="206" t="s">
        <v>153</v>
      </c>
      <c r="F195" s="206" t="s">
        <v>269</v>
      </c>
      <c r="G195" s="193"/>
      <c r="H195" s="193"/>
      <c r="I195" s="196"/>
      <c r="J195" s="207">
        <f>BK195</f>
        <v>0</v>
      </c>
      <c r="K195" s="193"/>
      <c r="L195" s="198"/>
      <c r="M195" s="199"/>
      <c r="N195" s="200"/>
      <c r="O195" s="200"/>
      <c r="P195" s="201">
        <f>SUM(P196:P289)</f>
        <v>0</v>
      </c>
      <c r="Q195" s="200"/>
      <c r="R195" s="201">
        <f>SUM(R196:R289)</f>
        <v>44.52496</v>
      </c>
      <c r="S195" s="200"/>
      <c r="T195" s="202">
        <f>SUM(T196:T289)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3" t="s">
        <v>23</v>
      </c>
      <c r="AT195" s="204" t="s">
        <v>80</v>
      </c>
      <c r="AU195" s="204" t="s">
        <v>23</v>
      </c>
      <c r="AY195" s="203" t="s">
        <v>126</v>
      </c>
      <c r="BK195" s="205">
        <f>SUM(BK196:BK289)</f>
        <v>0</v>
      </c>
    </row>
    <row r="196" s="2" customFormat="1" ht="14.4" customHeight="1">
      <c r="A196" s="40"/>
      <c r="B196" s="41"/>
      <c r="C196" s="208" t="s">
        <v>270</v>
      </c>
      <c r="D196" s="208" t="s">
        <v>128</v>
      </c>
      <c r="E196" s="209" t="s">
        <v>271</v>
      </c>
      <c r="F196" s="210" t="s">
        <v>272</v>
      </c>
      <c r="G196" s="211" t="s">
        <v>131</v>
      </c>
      <c r="H196" s="212">
        <v>212</v>
      </c>
      <c r="I196" s="213"/>
      <c r="J196" s="214">
        <f>ROUND(I196*H196,2)</f>
        <v>0</v>
      </c>
      <c r="K196" s="210" t="s">
        <v>132</v>
      </c>
      <c r="L196" s="46"/>
      <c r="M196" s="215" t="s">
        <v>37</v>
      </c>
      <c r="N196" s="216" t="s">
        <v>52</v>
      </c>
      <c r="O196" s="86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9" t="s">
        <v>133</v>
      </c>
      <c r="AT196" s="219" t="s">
        <v>128</v>
      </c>
      <c r="AU196" s="219" t="s">
        <v>90</v>
      </c>
      <c r="AY196" s="18" t="s">
        <v>126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8" t="s">
        <v>23</v>
      </c>
      <c r="BK196" s="220">
        <f>ROUND(I196*H196,2)</f>
        <v>0</v>
      </c>
      <c r="BL196" s="18" t="s">
        <v>133</v>
      </c>
      <c r="BM196" s="219" t="s">
        <v>273</v>
      </c>
    </row>
    <row r="197" s="13" customFormat="1">
      <c r="A197" s="13"/>
      <c r="B197" s="221"/>
      <c r="C197" s="222"/>
      <c r="D197" s="223" t="s">
        <v>135</v>
      </c>
      <c r="E197" s="224" t="s">
        <v>37</v>
      </c>
      <c r="F197" s="225" t="s">
        <v>136</v>
      </c>
      <c r="G197" s="222"/>
      <c r="H197" s="224" t="s">
        <v>37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135</v>
      </c>
      <c r="AU197" s="231" t="s">
        <v>90</v>
      </c>
      <c r="AV197" s="13" t="s">
        <v>23</v>
      </c>
      <c r="AW197" s="13" t="s">
        <v>137</v>
      </c>
      <c r="AX197" s="13" t="s">
        <v>81</v>
      </c>
      <c r="AY197" s="231" t="s">
        <v>126</v>
      </c>
    </row>
    <row r="198" s="13" customFormat="1">
      <c r="A198" s="13"/>
      <c r="B198" s="221"/>
      <c r="C198" s="222"/>
      <c r="D198" s="223" t="s">
        <v>135</v>
      </c>
      <c r="E198" s="224" t="s">
        <v>37</v>
      </c>
      <c r="F198" s="225" t="s">
        <v>274</v>
      </c>
      <c r="G198" s="222"/>
      <c r="H198" s="224" t="s">
        <v>37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135</v>
      </c>
      <c r="AU198" s="231" t="s">
        <v>90</v>
      </c>
      <c r="AV198" s="13" t="s">
        <v>23</v>
      </c>
      <c r="AW198" s="13" t="s">
        <v>137</v>
      </c>
      <c r="AX198" s="13" t="s">
        <v>81</v>
      </c>
      <c r="AY198" s="231" t="s">
        <v>126</v>
      </c>
    </row>
    <row r="199" s="14" customFormat="1">
      <c r="A199" s="14"/>
      <c r="B199" s="232"/>
      <c r="C199" s="233"/>
      <c r="D199" s="223" t="s">
        <v>135</v>
      </c>
      <c r="E199" s="234" t="s">
        <v>37</v>
      </c>
      <c r="F199" s="235" t="s">
        <v>275</v>
      </c>
      <c r="G199" s="233"/>
      <c r="H199" s="236">
        <v>180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135</v>
      </c>
      <c r="AU199" s="242" t="s">
        <v>90</v>
      </c>
      <c r="AV199" s="14" t="s">
        <v>90</v>
      </c>
      <c r="AW199" s="14" t="s">
        <v>137</v>
      </c>
      <c r="AX199" s="14" t="s">
        <v>81</v>
      </c>
      <c r="AY199" s="242" t="s">
        <v>126</v>
      </c>
    </row>
    <row r="200" s="14" customFormat="1">
      <c r="A200" s="14"/>
      <c r="B200" s="232"/>
      <c r="C200" s="233"/>
      <c r="D200" s="223" t="s">
        <v>135</v>
      </c>
      <c r="E200" s="234" t="s">
        <v>37</v>
      </c>
      <c r="F200" s="235" t="s">
        <v>238</v>
      </c>
      <c r="G200" s="233"/>
      <c r="H200" s="236">
        <v>20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135</v>
      </c>
      <c r="AU200" s="242" t="s">
        <v>90</v>
      </c>
      <c r="AV200" s="14" t="s">
        <v>90</v>
      </c>
      <c r="AW200" s="14" t="s">
        <v>137</v>
      </c>
      <c r="AX200" s="14" t="s">
        <v>81</v>
      </c>
      <c r="AY200" s="242" t="s">
        <v>126</v>
      </c>
    </row>
    <row r="201" s="14" customFormat="1">
      <c r="A201" s="14"/>
      <c r="B201" s="232"/>
      <c r="C201" s="233"/>
      <c r="D201" s="223" t="s">
        <v>135</v>
      </c>
      <c r="E201" s="234" t="s">
        <v>37</v>
      </c>
      <c r="F201" s="235" t="s">
        <v>276</v>
      </c>
      <c r="G201" s="233"/>
      <c r="H201" s="236">
        <v>10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135</v>
      </c>
      <c r="AU201" s="242" t="s">
        <v>90</v>
      </c>
      <c r="AV201" s="14" t="s">
        <v>90</v>
      </c>
      <c r="AW201" s="14" t="s">
        <v>137</v>
      </c>
      <c r="AX201" s="14" t="s">
        <v>81</v>
      </c>
      <c r="AY201" s="242" t="s">
        <v>126</v>
      </c>
    </row>
    <row r="202" s="14" customFormat="1">
      <c r="A202" s="14"/>
      <c r="B202" s="232"/>
      <c r="C202" s="233"/>
      <c r="D202" s="223" t="s">
        <v>135</v>
      </c>
      <c r="E202" s="234" t="s">
        <v>37</v>
      </c>
      <c r="F202" s="235" t="s">
        <v>277</v>
      </c>
      <c r="G202" s="233"/>
      <c r="H202" s="236">
        <v>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2" t="s">
        <v>135</v>
      </c>
      <c r="AU202" s="242" t="s">
        <v>90</v>
      </c>
      <c r="AV202" s="14" t="s">
        <v>90</v>
      </c>
      <c r="AW202" s="14" t="s">
        <v>137</v>
      </c>
      <c r="AX202" s="14" t="s">
        <v>81</v>
      </c>
      <c r="AY202" s="242" t="s">
        <v>126</v>
      </c>
    </row>
    <row r="203" s="15" customFormat="1">
      <c r="A203" s="15"/>
      <c r="B203" s="243"/>
      <c r="C203" s="244"/>
      <c r="D203" s="223" t="s">
        <v>135</v>
      </c>
      <c r="E203" s="245" t="s">
        <v>37</v>
      </c>
      <c r="F203" s="246" t="s">
        <v>139</v>
      </c>
      <c r="G203" s="244"/>
      <c r="H203" s="247">
        <v>212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3" t="s">
        <v>135</v>
      </c>
      <c r="AU203" s="253" t="s">
        <v>90</v>
      </c>
      <c r="AV203" s="15" t="s">
        <v>133</v>
      </c>
      <c r="AW203" s="15" t="s">
        <v>137</v>
      </c>
      <c r="AX203" s="15" t="s">
        <v>23</v>
      </c>
      <c r="AY203" s="253" t="s">
        <v>126</v>
      </c>
    </row>
    <row r="204" s="2" customFormat="1" ht="14.4" customHeight="1">
      <c r="A204" s="40"/>
      <c r="B204" s="41"/>
      <c r="C204" s="208" t="s">
        <v>278</v>
      </c>
      <c r="D204" s="208" t="s">
        <v>128</v>
      </c>
      <c r="E204" s="209" t="s">
        <v>279</v>
      </c>
      <c r="F204" s="210" t="s">
        <v>280</v>
      </c>
      <c r="G204" s="211" t="s">
        <v>131</v>
      </c>
      <c r="H204" s="212">
        <v>520</v>
      </c>
      <c r="I204" s="213"/>
      <c r="J204" s="214">
        <f>ROUND(I204*H204,2)</f>
        <v>0</v>
      </c>
      <c r="K204" s="210" t="s">
        <v>132</v>
      </c>
      <c r="L204" s="46"/>
      <c r="M204" s="215" t="s">
        <v>37</v>
      </c>
      <c r="N204" s="216" t="s">
        <v>52</v>
      </c>
      <c r="O204" s="86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9" t="s">
        <v>133</v>
      </c>
      <c r="AT204" s="219" t="s">
        <v>128</v>
      </c>
      <c r="AU204" s="219" t="s">
        <v>90</v>
      </c>
      <c r="AY204" s="18" t="s">
        <v>126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8" t="s">
        <v>23</v>
      </c>
      <c r="BK204" s="220">
        <f>ROUND(I204*H204,2)</f>
        <v>0</v>
      </c>
      <c r="BL204" s="18" t="s">
        <v>133</v>
      </c>
      <c r="BM204" s="219" t="s">
        <v>281</v>
      </c>
    </row>
    <row r="205" s="13" customFormat="1">
      <c r="A205" s="13"/>
      <c r="B205" s="221"/>
      <c r="C205" s="222"/>
      <c r="D205" s="223" t="s">
        <v>135</v>
      </c>
      <c r="E205" s="224" t="s">
        <v>37</v>
      </c>
      <c r="F205" s="225" t="s">
        <v>136</v>
      </c>
      <c r="G205" s="222"/>
      <c r="H205" s="224" t="s">
        <v>37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135</v>
      </c>
      <c r="AU205" s="231" t="s">
        <v>90</v>
      </c>
      <c r="AV205" s="13" t="s">
        <v>23</v>
      </c>
      <c r="AW205" s="13" t="s">
        <v>137</v>
      </c>
      <c r="AX205" s="13" t="s">
        <v>81</v>
      </c>
      <c r="AY205" s="231" t="s">
        <v>126</v>
      </c>
    </row>
    <row r="206" s="13" customFormat="1">
      <c r="A206" s="13"/>
      <c r="B206" s="221"/>
      <c r="C206" s="222"/>
      <c r="D206" s="223" t="s">
        <v>135</v>
      </c>
      <c r="E206" s="224" t="s">
        <v>37</v>
      </c>
      <c r="F206" s="225" t="s">
        <v>282</v>
      </c>
      <c r="G206" s="222"/>
      <c r="H206" s="224" t="s">
        <v>37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135</v>
      </c>
      <c r="AU206" s="231" t="s">
        <v>90</v>
      </c>
      <c r="AV206" s="13" t="s">
        <v>23</v>
      </c>
      <c r="AW206" s="13" t="s">
        <v>137</v>
      </c>
      <c r="AX206" s="13" t="s">
        <v>81</v>
      </c>
      <c r="AY206" s="231" t="s">
        <v>126</v>
      </c>
    </row>
    <row r="207" s="14" customFormat="1">
      <c r="A207" s="14"/>
      <c r="B207" s="232"/>
      <c r="C207" s="233"/>
      <c r="D207" s="223" t="s">
        <v>135</v>
      </c>
      <c r="E207" s="234" t="s">
        <v>37</v>
      </c>
      <c r="F207" s="235" t="s">
        <v>283</v>
      </c>
      <c r="G207" s="233"/>
      <c r="H207" s="236">
        <v>505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135</v>
      </c>
      <c r="AU207" s="242" t="s">
        <v>90</v>
      </c>
      <c r="AV207" s="14" t="s">
        <v>90</v>
      </c>
      <c r="AW207" s="14" t="s">
        <v>137</v>
      </c>
      <c r="AX207" s="14" t="s">
        <v>81</v>
      </c>
      <c r="AY207" s="242" t="s">
        <v>126</v>
      </c>
    </row>
    <row r="208" s="14" customFormat="1">
      <c r="A208" s="14"/>
      <c r="B208" s="232"/>
      <c r="C208" s="233"/>
      <c r="D208" s="223" t="s">
        <v>135</v>
      </c>
      <c r="E208" s="234" t="s">
        <v>37</v>
      </c>
      <c r="F208" s="235" t="s">
        <v>284</v>
      </c>
      <c r="G208" s="233"/>
      <c r="H208" s="236">
        <v>15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135</v>
      </c>
      <c r="AU208" s="242" t="s">
        <v>90</v>
      </c>
      <c r="AV208" s="14" t="s">
        <v>90</v>
      </c>
      <c r="AW208" s="14" t="s">
        <v>137</v>
      </c>
      <c r="AX208" s="14" t="s">
        <v>81</v>
      </c>
      <c r="AY208" s="242" t="s">
        <v>126</v>
      </c>
    </row>
    <row r="209" s="15" customFormat="1">
      <c r="A209" s="15"/>
      <c r="B209" s="243"/>
      <c r="C209" s="244"/>
      <c r="D209" s="223" t="s">
        <v>135</v>
      </c>
      <c r="E209" s="245" t="s">
        <v>37</v>
      </c>
      <c r="F209" s="246" t="s">
        <v>139</v>
      </c>
      <c r="G209" s="244"/>
      <c r="H209" s="247">
        <v>520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3" t="s">
        <v>135</v>
      </c>
      <c r="AU209" s="253" t="s">
        <v>90</v>
      </c>
      <c r="AV209" s="15" t="s">
        <v>133</v>
      </c>
      <c r="AW209" s="15" t="s">
        <v>137</v>
      </c>
      <c r="AX209" s="15" t="s">
        <v>23</v>
      </c>
      <c r="AY209" s="253" t="s">
        <v>126</v>
      </c>
    </row>
    <row r="210" s="2" customFormat="1" ht="24.15" customHeight="1">
      <c r="A210" s="40"/>
      <c r="B210" s="41"/>
      <c r="C210" s="208" t="s">
        <v>285</v>
      </c>
      <c r="D210" s="208" t="s">
        <v>128</v>
      </c>
      <c r="E210" s="209" t="s">
        <v>286</v>
      </c>
      <c r="F210" s="210" t="s">
        <v>287</v>
      </c>
      <c r="G210" s="211" t="s">
        <v>131</v>
      </c>
      <c r="H210" s="212">
        <v>20</v>
      </c>
      <c r="I210" s="213"/>
      <c r="J210" s="214">
        <f>ROUND(I210*H210,2)</f>
        <v>0</v>
      </c>
      <c r="K210" s="210" t="s">
        <v>132</v>
      </c>
      <c r="L210" s="46"/>
      <c r="M210" s="215" t="s">
        <v>37</v>
      </c>
      <c r="N210" s="216" t="s">
        <v>52</v>
      </c>
      <c r="O210" s="8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133</v>
      </c>
      <c r="AT210" s="219" t="s">
        <v>128</v>
      </c>
      <c r="AU210" s="219" t="s">
        <v>90</v>
      </c>
      <c r="AY210" s="18" t="s">
        <v>126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8" t="s">
        <v>23</v>
      </c>
      <c r="BK210" s="220">
        <f>ROUND(I210*H210,2)</f>
        <v>0</v>
      </c>
      <c r="BL210" s="18" t="s">
        <v>133</v>
      </c>
      <c r="BM210" s="219" t="s">
        <v>288</v>
      </c>
    </row>
    <row r="211" s="13" customFormat="1">
      <c r="A211" s="13"/>
      <c r="B211" s="221"/>
      <c r="C211" s="222"/>
      <c r="D211" s="223" t="s">
        <v>135</v>
      </c>
      <c r="E211" s="224" t="s">
        <v>37</v>
      </c>
      <c r="F211" s="225" t="s">
        <v>289</v>
      </c>
      <c r="G211" s="222"/>
      <c r="H211" s="224" t="s">
        <v>37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135</v>
      </c>
      <c r="AU211" s="231" t="s">
        <v>90</v>
      </c>
      <c r="AV211" s="13" t="s">
        <v>23</v>
      </c>
      <c r="AW211" s="13" t="s">
        <v>137</v>
      </c>
      <c r="AX211" s="13" t="s">
        <v>81</v>
      </c>
      <c r="AY211" s="231" t="s">
        <v>126</v>
      </c>
    </row>
    <row r="212" s="14" customFormat="1">
      <c r="A212" s="14"/>
      <c r="B212" s="232"/>
      <c r="C212" s="233"/>
      <c r="D212" s="223" t="s">
        <v>135</v>
      </c>
      <c r="E212" s="234" t="s">
        <v>37</v>
      </c>
      <c r="F212" s="235" t="s">
        <v>238</v>
      </c>
      <c r="G212" s="233"/>
      <c r="H212" s="236">
        <v>20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135</v>
      </c>
      <c r="AU212" s="242" t="s">
        <v>90</v>
      </c>
      <c r="AV212" s="14" t="s">
        <v>90</v>
      </c>
      <c r="AW212" s="14" t="s">
        <v>137</v>
      </c>
      <c r="AX212" s="14" t="s">
        <v>81</v>
      </c>
      <c r="AY212" s="242" t="s">
        <v>126</v>
      </c>
    </row>
    <row r="213" s="15" customFormat="1">
      <c r="A213" s="15"/>
      <c r="B213" s="243"/>
      <c r="C213" s="244"/>
      <c r="D213" s="223" t="s">
        <v>135</v>
      </c>
      <c r="E213" s="245" t="s">
        <v>37</v>
      </c>
      <c r="F213" s="246" t="s">
        <v>139</v>
      </c>
      <c r="G213" s="244"/>
      <c r="H213" s="247">
        <v>20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3" t="s">
        <v>135</v>
      </c>
      <c r="AU213" s="253" t="s">
        <v>90</v>
      </c>
      <c r="AV213" s="15" t="s">
        <v>133</v>
      </c>
      <c r="AW213" s="15" t="s">
        <v>137</v>
      </c>
      <c r="AX213" s="15" t="s">
        <v>23</v>
      </c>
      <c r="AY213" s="253" t="s">
        <v>126</v>
      </c>
    </row>
    <row r="214" s="2" customFormat="1" ht="24.15" customHeight="1">
      <c r="A214" s="40"/>
      <c r="B214" s="41"/>
      <c r="C214" s="208" t="s">
        <v>290</v>
      </c>
      <c r="D214" s="208" t="s">
        <v>128</v>
      </c>
      <c r="E214" s="209" t="s">
        <v>291</v>
      </c>
      <c r="F214" s="210" t="s">
        <v>292</v>
      </c>
      <c r="G214" s="211" t="s">
        <v>131</v>
      </c>
      <c r="H214" s="212">
        <v>588</v>
      </c>
      <c r="I214" s="213"/>
      <c r="J214" s="214">
        <f>ROUND(I214*H214,2)</f>
        <v>0</v>
      </c>
      <c r="K214" s="210" t="s">
        <v>132</v>
      </c>
      <c r="L214" s="46"/>
      <c r="M214" s="215" t="s">
        <v>37</v>
      </c>
      <c r="N214" s="216" t="s">
        <v>52</v>
      </c>
      <c r="O214" s="8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9" t="s">
        <v>133</v>
      </c>
      <c r="AT214" s="219" t="s">
        <v>128</v>
      </c>
      <c r="AU214" s="219" t="s">
        <v>90</v>
      </c>
      <c r="AY214" s="18" t="s">
        <v>126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8" t="s">
        <v>23</v>
      </c>
      <c r="BK214" s="220">
        <f>ROUND(I214*H214,2)</f>
        <v>0</v>
      </c>
      <c r="BL214" s="18" t="s">
        <v>133</v>
      </c>
      <c r="BM214" s="219" t="s">
        <v>293</v>
      </c>
    </row>
    <row r="215" s="13" customFormat="1">
      <c r="A215" s="13"/>
      <c r="B215" s="221"/>
      <c r="C215" s="222"/>
      <c r="D215" s="223" t="s">
        <v>135</v>
      </c>
      <c r="E215" s="224" t="s">
        <v>37</v>
      </c>
      <c r="F215" s="225" t="s">
        <v>136</v>
      </c>
      <c r="G215" s="222"/>
      <c r="H215" s="224" t="s">
        <v>37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135</v>
      </c>
      <c r="AU215" s="231" t="s">
        <v>90</v>
      </c>
      <c r="AV215" s="13" t="s">
        <v>23</v>
      </c>
      <c r="AW215" s="13" t="s">
        <v>137</v>
      </c>
      <c r="AX215" s="13" t="s">
        <v>81</v>
      </c>
      <c r="AY215" s="231" t="s">
        <v>126</v>
      </c>
    </row>
    <row r="216" s="13" customFormat="1">
      <c r="A216" s="13"/>
      <c r="B216" s="221"/>
      <c r="C216" s="222"/>
      <c r="D216" s="223" t="s">
        <v>135</v>
      </c>
      <c r="E216" s="224" t="s">
        <v>37</v>
      </c>
      <c r="F216" s="225" t="s">
        <v>294</v>
      </c>
      <c r="G216" s="222"/>
      <c r="H216" s="224" t="s">
        <v>37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135</v>
      </c>
      <c r="AU216" s="231" t="s">
        <v>90</v>
      </c>
      <c r="AV216" s="13" t="s">
        <v>23</v>
      </c>
      <c r="AW216" s="13" t="s">
        <v>137</v>
      </c>
      <c r="AX216" s="13" t="s">
        <v>81</v>
      </c>
      <c r="AY216" s="231" t="s">
        <v>126</v>
      </c>
    </row>
    <row r="217" s="14" customFormat="1">
      <c r="A217" s="14"/>
      <c r="B217" s="232"/>
      <c r="C217" s="233"/>
      <c r="D217" s="223" t="s">
        <v>135</v>
      </c>
      <c r="E217" s="234" t="s">
        <v>37</v>
      </c>
      <c r="F217" s="235" t="s">
        <v>295</v>
      </c>
      <c r="G217" s="233"/>
      <c r="H217" s="236">
        <v>573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2" t="s">
        <v>135</v>
      </c>
      <c r="AU217" s="242" t="s">
        <v>90</v>
      </c>
      <c r="AV217" s="14" t="s">
        <v>90</v>
      </c>
      <c r="AW217" s="14" t="s">
        <v>137</v>
      </c>
      <c r="AX217" s="14" t="s">
        <v>81</v>
      </c>
      <c r="AY217" s="242" t="s">
        <v>126</v>
      </c>
    </row>
    <row r="218" s="14" customFormat="1">
      <c r="A218" s="14"/>
      <c r="B218" s="232"/>
      <c r="C218" s="233"/>
      <c r="D218" s="223" t="s">
        <v>135</v>
      </c>
      <c r="E218" s="234" t="s">
        <v>37</v>
      </c>
      <c r="F218" s="235" t="s">
        <v>284</v>
      </c>
      <c r="G218" s="233"/>
      <c r="H218" s="236">
        <v>15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135</v>
      </c>
      <c r="AU218" s="242" t="s">
        <v>90</v>
      </c>
      <c r="AV218" s="14" t="s">
        <v>90</v>
      </c>
      <c r="AW218" s="14" t="s">
        <v>137</v>
      </c>
      <c r="AX218" s="14" t="s">
        <v>81</v>
      </c>
      <c r="AY218" s="242" t="s">
        <v>126</v>
      </c>
    </row>
    <row r="219" s="15" customFormat="1">
      <c r="A219" s="15"/>
      <c r="B219" s="243"/>
      <c r="C219" s="244"/>
      <c r="D219" s="223" t="s">
        <v>135</v>
      </c>
      <c r="E219" s="245" t="s">
        <v>37</v>
      </c>
      <c r="F219" s="246" t="s">
        <v>139</v>
      </c>
      <c r="G219" s="244"/>
      <c r="H219" s="247">
        <v>588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3" t="s">
        <v>135</v>
      </c>
      <c r="AU219" s="253" t="s">
        <v>90</v>
      </c>
      <c r="AV219" s="15" t="s">
        <v>133</v>
      </c>
      <c r="AW219" s="15" t="s">
        <v>137</v>
      </c>
      <c r="AX219" s="15" t="s">
        <v>23</v>
      </c>
      <c r="AY219" s="253" t="s">
        <v>126</v>
      </c>
    </row>
    <row r="220" s="2" customFormat="1" ht="24.15" customHeight="1">
      <c r="A220" s="40"/>
      <c r="B220" s="41"/>
      <c r="C220" s="208" t="s">
        <v>296</v>
      </c>
      <c r="D220" s="208" t="s">
        <v>128</v>
      </c>
      <c r="E220" s="209" t="s">
        <v>297</v>
      </c>
      <c r="F220" s="210" t="s">
        <v>298</v>
      </c>
      <c r="G220" s="211" t="s">
        <v>131</v>
      </c>
      <c r="H220" s="212">
        <v>588</v>
      </c>
      <c r="I220" s="213"/>
      <c r="J220" s="214">
        <f>ROUND(I220*H220,2)</f>
        <v>0</v>
      </c>
      <c r="K220" s="210" t="s">
        <v>132</v>
      </c>
      <c r="L220" s="46"/>
      <c r="M220" s="215" t="s">
        <v>37</v>
      </c>
      <c r="N220" s="216" t="s">
        <v>52</v>
      </c>
      <c r="O220" s="8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9" t="s">
        <v>133</v>
      </c>
      <c r="AT220" s="219" t="s">
        <v>128</v>
      </c>
      <c r="AU220" s="219" t="s">
        <v>90</v>
      </c>
      <c r="AY220" s="18" t="s">
        <v>126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8" t="s">
        <v>23</v>
      </c>
      <c r="BK220" s="220">
        <f>ROUND(I220*H220,2)</f>
        <v>0</v>
      </c>
      <c r="BL220" s="18" t="s">
        <v>133</v>
      </c>
      <c r="BM220" s="219" t="s">
        <v>299</v>
      </c>
    </row>
    <row r="221" s="13" customFormat="1">
      <c r="A221" s="13"/>
      <c r="B221" s="221"/>
      <c r="C221" s="222"/>
      <c r="D221" s="223" t="s">
        <v>135</v>
      </c>
      <c r="E221" s="224" t="s">
        <v>37</v>
      </c>
      <c r="F221" s="225" t="s">
        <v>136</v>
      </c>
      <c r="G221" s="222"/>
      <c r="H221" s="224" t="s">
        <v>37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135</v>
      </c>
      <c r="AU221" s="231" t="s">
        <v>90</v>
      </c>
      <c r="AV221" s="13" t="s">
        <v>23</v>
      </c>
      <c r="AW221" s="13" t="s">
        <v>137</v>
      </c>
      <c r="AX221" s="13" t="s">
        <v>81</v>
      </c>
      <c r="AY221" s="231" t="s">
        <v>126</v>
      </c>
    </row>
    <row r="222" s="13" customFormat="1">
      <c r="A222" s="13"/>
      <c r="B222" s="221"/>
      <c r="C222" s="222"/>
      <c r="D222" s="223" t="s">
        <v>135</v>
      </c>
      <c r="E222" s="224" t="s">
        <v>37</v>
      </c>
      <c r="F222" s="225" t="s">
        <v>294</v>
      </c>
      <c r="G222" s="222"/>
      <c r="H222" s="224" t="s">
        <v>37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135</v>
      </c>
      <c r="AU222" s="231" t="s">
        <v>90</v>
      </c>
      <c r="AV222" s="13" t="s">
        <v>23</v>
      </c>
      <c r="AW222" s="13" t="s">
        <v>137</v>
      </c>
      <c r="AX222" s="13" t="s">
        <v>81</v>
      </c>
      <c r="AY222" s="231" t="s">
        <v>126</v>
      </c>
    </row>
    <row r="223" s="14" customFormat="1">
      <c r="A223" s="14"/>
      <c r="B223" s="232"/>
      <c r="C223" s="233"/>
      <c r="D223" s="223" t="s">
        <v>135</v>
      </c>
      <c r="E223" s="234" t="s">
        <v>37</v>
      </c>
      <c r="F223" s="235" t="s">
        <v>295</v>
      </c>
      <c r="G223" s="233"/>
      <c r="H223" s="236">
        <v>573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2" t="s">
        <v>135</v>
      </c>
      <c r="AU223" s="242" t="s">
        <v>90</v>
      </c>
      <c r="AV223" s="14" t="s">
        <v>90</v>
      </c>
      <c r="AW223" s="14" t="s">
        <v>137</v>
      </c>
      <c r="AX223" s="14" t="s">
        <v>81</v>
      </c>
      <c r="AY223" s="242" t="s">
        <v>126</v>
      </c>
    </row>
    <row r="224" s="14" customFormat="1">
      <c r="A224" s="14"/>
      <c r="B224" s="232"/>
      <c r="C224" s="233"/>
      <c r="D224" s="223" t="s">
        <v>135</v>
      </c>
      <c r="E224" s="234" t="s">
        <v>37</v>
      </c>
      <c r="F224" s="235" t="s">
        <v>284</v>
      </c>
      <c r="G224" s="233"/>
      <c r="H224" s="236">
        <v>15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135</v>
      </c>
      <c r="AU224" s="242" t="s">
        <v>90</v>
      </c>
      <c r="AV224" s="14" t="s">
        <v>90</v>
      </c>
      <c r="AW224" s="14" t="s">
        <v>137</v>
      </c>
      <c r="AX224" s="14" t="s">
        <v>81</v>
      </c>
      <c r="AY224" s="242" t="s">
        <v>126</v>
      </c>
    </row>
    <row r="225" s="15" customFormat="1">
      <c r="A225" s="15"/>
      <c r="B225" s="243"/>
      <c r="C225" s="244"/>
      <c r="D225" s="223" t="s">
        <v>135</v>
      </c>
      <c r="E225" s="245" t="s">
        <v>37</v>
      </c>
      <c r="F225" s="246" t="s">
        <v>139</v>
      </c>
      <c r="G225" s="244"/>
      <c r="H225" s="247">
        <v>588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3" t="s">
        <v>135</v>
      </c>
      <c r="AU225" s="253" t="s">
        <v>90</v>
      </c>
      <c r="AV225" s="15" t="s">
        <v>133</v>
      </c>
      <c r="AW225" s="15" t="s">
        <v>137</v>
      </c>
      <c r="AX225" s="15" t="s">
        <v>23</v>
      </c>
      <c r="AY225" s="253" t="s">
        <v>126</v>
      </c>
    </row>
    <row r="226" s="2" customFormat="1" ht="14.4" customHeight="1">
      <c r="A226" s="40"/>
      <c r="B226" s="41"/>
      <c r="C226" s="254" t="s">
        <v>300</v>
      </c>
      <c r="D226" s="254" t="s">
        <v>222</v>
      </c>
      <c r="E226" s="255" t="s">
        <v>301</v>
      </c>
      <c r="F226" s="256" t="s">
        <v>302</v>
      </c>
      <c r="G226" s="257" t="s">
        <v>225</v>
      </c>
      <c r="H226" s="258">
        <v>5.6449999999999996</v>
      </c>
      <c r="I226" s="259"/>
      <c r="J226" s="260">
        <f>ROUND(I226*H226,2)</f>
        <v>0</v>
      </c>
      <c r="K226" s="256" t="s">
        <v>132</v>
      </c>
      <c r="L226" s="261"/>
      <c r="M226" s="262" t="s">
        <v>37</v>
      </c>
      <c r="N226" s="263" t="s">
        <v>52</v>
      </c>
      <c r="O226" s="86"/>
      <c r="P226" s="217">
        <f>O226*H226</f>
        <v>0</v>
      </c>
      <c r="Q226" s="217">
        <v>1</v>
      </c>
      <c r="R226" s="217">
        <f>Q226*H226</f>
        <v>5.6449999999999996</v>
      </c>
      <c r="S226" s="217">
        <v>0</v>
      </c>
      <c r="T226" s="21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9" t="s">
        <v>169</v>
      </c>
      <c r="AT226" s="219" t="s">
        <v>222</v>
      </c>
      <c r="AU226" s="219" t="s">
        <v>90</v>
      </c>
      <c r="AY226" s="18" t="s">
        <v>126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8" t="s">
        <v>23</v>
      </c>
      <c r="BK226" s="220">
        <f>ROUND(I226*H226,2)</f>
        <v>0</v>
      </c>
      <c r="BL226" s="18" t="s">
        <v>133</v>
      </c>
      <c r="BM226" s="219" t="s">
        <v>303</v>
      </c>
    </row>
    <row r="227" s="13" customFormat="1">
      <c r="A227" s="13"/>
      <c r="B227" s="221"/>
      <c r="C227" s="222"/>
      <c r="D227" s="223" t="s">
        <v>135</v>
      </c>
      <c r="E227" s="224" t="s">
        <v>37</v>
      </c>
      <c r="F227" s="225" t="s">
        <v>304</v>
      </c>
      <c r="G227" s="222"/>
      <c r="H227" s="224" t="s">
        <v>37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135</v>
      </c>
      <c r="AU227" s="231" t="s">
        <v>90</v>
      </c>
      <c r="AV227" s="13" t="s">
        <v>23</v>
      </c>
      <c r="AW227" s="13" t="s">
        <v>137</v>
      </c>
      <c r="AX227" s="13" t="s">
        <v>81</v>
      </c>
      <c r="AY227" s="231" t="s">
        <v>126</v>
      </c>
    </row>
    <row r="228" s="14" customFormat="1">
      <c r="A228" s="14"/>
      <c r="B228" s="232"/>
      <c r="C228" s="233"/>
      <c r="D228" s="223" t="s">
        <v>135</v>
      </c>
      <c r="E228" s="234" t="s">
        <v>37</v>
      </c>
      <c r="F228" s="235" t="s">
        <v>305</v>
      </c>
      <c r="G228" s="233"/>
      <c r="H228" s="236">
        <v>5.5008000000000008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135</v>
      </c>
      <c r="AU228" s="242" t="s">
        <v>90</v>
      </c>
      <c r="AV228" s="14" t="s">
        <v>90</v>
      </c>
      <c r="AW228" s="14" t="s">
        <v>137</v>
      </c>
      <c r="AX228" s="14" t="s">
        <v>81</v>
      </c>
      <c r="AY228" s="242" t="s">
        <v>126</v>
      </c>
    </row>
    <row r="229" s="14" customFormat="1">
      <c r="A229" s="14"/>
      <c r="B229" s="232"/>
      <c r="C229" s="233"/>
      <c r="D229" s="223" t="s">
        <v>135</v>
      </c>
      <c r="E229" s="234" t="s">
        <v>37</v>
      </c>
      <c r="F229" s="235" t="s">
        <v>306</v>
      </c>
      <c r="G229" s="233"/>
      <c r="H229" s="236">
        <v>0.14399999999999999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135</v>
      </c>
      <c r="AU229" s="242" t="s">
        <v>90</v>
      </c>
      <c r="AV229" s="14" t="s">
        <v>90</v>
      </c>
      <c r="AW229" s="14" t="s">
        <v>137</v>
      </c>
      <c r="AX229" s="14" t="s">
        <v>81</v>
      </c>
      <c r="AY229" s="242" t="s">
        <v>126</v>
      </c>
    </row>
    <row r="230" s="15" customFormat="1">
      <c r="A230" s="15"/>
      <c r="B230" s="243"/>
      <c r="C230" s="244"/>
      <c r="D230" s="223" t="s">
        <v>135</v>
      </c>
      <c r="E230" s="245" t="s">
        <v>37</v>
      </c>
      <c r="F230" s="246" t="s">
        <v>139</v>
      </c>
      <c r="G230" s="244"/>
      <c r="H230" s="247">
        <v>5.6448000000000009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3" t="s">
        <v>135</v>
      </c>
      <c r="AU230" s="253" t="s">
        <v>90</v>
      </c>
      <c r="AV230" s="15" t="s">
        <v>133</v>
      </c>
      <c r="AW230" s="15" t="s">
        <v>137</v>
      </c>
      <c r="AX230" s="15" t="s">
        <v>23</v>
      </c>
      <c r="AY230" s="253" t="s">
        <v>126</v>
      </c>
    </row>
    <row r="231" s="2" customFormat="1" ht="24.15" customHeight="1">
      <c r="A231" s="40"/>
      <c r="B231" s="41"/>
      <c r="C231" s="208" t="s">
        <v>307</v>
      </c>
      <c r="D231" s="208" t="s">
        <v>128</v>
      </c>
      <c r="E231" s="209" t="s">
        <v>308</v>
      </c>
      <c r="F231" s="210" t="s">
        <v>309</v>
      </c>
      <c r="G231" s="211" t="s">
        <v>131</v>
      </c>
      <c r="H231" s="212">
        <v>20</v>
      </c>
      <c r="I231" s="213"/>
      <c r="J231" s="214">
        <f>ROUND(I231*H231,2)</f>
        <v>0</v>
      </c>
      <c r="K231" s="210" t="s">
        <v>132</v>
      </c>
      <c r="L231" s="46"/>
      <c r="M231" s="215" t="s">
        <v>37</v>
      </c>
      <c r="N231" s="216" t="s">
        <v>52</v>
      </c>
      <c r="O231" s="86"/>
      <c r="P231" s="217">
        <f>O231*H231</f>
        <v>0</v>
      </c>
      <c r="Q231" s="217">
        <v>0.216</v>
      </c>
      <c r="R231" s="217">
        <f>Q231*H231</f>
        <v>4.3200000000000003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133</v>
      </c>
      <c r="AT231" s="219" t="s">
        <v>128</v>
      </c>
      <c r="AU231" s="219" t="s">
        <v>90</v>
      </c>
      <c r="AY231" s="18" t="s">
        <v>126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8" t="s">
        <v>23</v>
      </c>
      <c r="BK231" s="220">
        <f>ROUND(I231*H231,2)</f>
        <v>0</v>
      </c>
      <c r="BL231" s="18" t="s">
        <v>133</v>
      </c>
      <c r="BM231" s="219" t="s">
        <v>310</v>
      </c>
    </row>
    <row r="232" s="13" customFormat="1">
      <c r="A232" s="13"/>
      <c r="B232" s="221"/>
      <c r="C232" s="222"/>
      <c r="D232" s="223" t="s">
        <v>135</v>
      </c>
      <c r="E232" s="224" t="s">
        <v>37</v>
      </c>
      <c r="F232" s="225" t="s">
        <v>136</v>
      </c>
      <c r="G232" s="222"/>
      <c r="H232" s="224" t="s">
        <v>37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135</v>
      </c>
      <c r="AU232" s="231" t="s">
        <v>90</v>
      </c>
      <c r="AV232" s="13" t="s">
        <v>23</v>
      </c>
      <c r="AW232" s="13" t="s">
        <v>137</v>
      </c>
      <c r="AX232" s="13" t="s">
        <v>81</v>
      </c>
      <c r="AY232" s="231" t="s">
        <v>126</v>
      </c>
    </row>
    <row r="233" s="14" customFormat="1">
      <c r="A233" s="14"/>
      <c r="B233" s="232"/>
      <c r="C233" s="233"/>
      <c r="D233" s="223" t="s">
        <v>135</v>
      </c>
      <c r="E233" s="234" t="s">
        <v>37</v>
      </c>
      <c r="F233" s="235" t="s">
        <v>311</v>
      </c>
      <c r="G233" s="233"/>
      <c r="H233" s="236">
        <v>20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2" t="s">
        <v>135</v>
      </c>
      <c r="AU233" s="242" t="s">
        <v>90</v>
      </c>
      <c r="AV233" s="14" t="s">
        <v>90</v>
      </c>
      <c r="AW233" s="14" t="s">
        <v>137</v>
      </c>
      <c r="AX233" s="14" t="s">
        <v>81</v>
      </c>
      <c r="AY233" s="242" t="s">
        <v>126</v>
      </c>
    </row>
    <row r="234" s="15" customFormat="1">
      <c r="A234" s="15"/>
      <c r="B234" s="243"/>
      <c r="C234" s="244"/>
      <c r="D234" s="223" t="s">
        <v>135</v>
      </c>
      <c r="E234" s="245" t="s">
        <v>37</v>
      </c>
      <c r="F234" s="246" t="s">
        <v>139</v>
      </c>
      <c r="G234" s="244"/>
      <c r="H234" s="247">
        <v>20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3" t="s">
        <v>135</v>
      </c>
      <c r="AU234" s="253" t="s">
        <v>90</v>
      </c>
      <c r="AV234" s="15" t="s">
        <v>133</v>
      </c>
      <c r="AW234" s="15" t="s">
        <v>137</v>
      </c>
      <c r="AX234" s="15" t="s">
        <v>23</v>
      </c>
      <c r="AY234" s="253" t="s">
        <v>126</v>
      </c>
    </row>
    <row r="235" s="2" customFormat="1" ht="14.4" customHeight="1">
      <c r="A235" s="40"/>
      <c r="B235" s="41"/>
      <c r="C235" s="208" t="s">
        <v>312</v>
      </c>
      <c r="D235" s="208" t="s">
        <v>128</v>
      </c>
      <c r="E235" s="209" t="s">
        <v>313</v>
      </c>
      <c r="F235" s="210" t="s">
        <v>314</v>
      </c>
      <c r="G235" s="211" t="s">
        <v>131</v>
      </c>
      <c r="H235" s="212">
        <v>520</v>
      </c>
      <c r="I235" s="213"/>
      <c r="J235" s="214">
        <f>ROUND(I235*H235,2)</f>
        <v>0</v>
      </c>
      <c r="K235" s="210" t="s">
        <v>132</v>
      </c>
      <c r="L235" s="46"/>
      <c r="M235" s="215" t="s">
        <v>37</v>
      </c>
      <c r="N235" s="216" t="s">
        <v>52</v>
      </c>
      <c r="O235" s="86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9" t="s">
        <v>133</v>
      </c>
      <c r="AT235" s="219" t="s">
        <v>128</v>
      </c>
      <c r="AU235" s="219" t="s">
        <v>90</v>
      </c>
      <c r="AY235" s="18" t="s">
        <v>126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8" t="s">
        <v>23</v>
      </c>
      <c r="BK235" s="220">
        <f>ROUND(I235*H235,2)</f>
        <v>0</v>
      </c>
      <c r="BL235" s="18" t="s">
        <v>133</v>
      </c>
      <c r="BM235" s="219" t="s">
        <v>315</v>
      </c>
    </row>
    <row r="236" s="13" customFormat="1">
      <c r="A236" s="13"/>
      <c r="B236" s="221"/>
      <c r="C236" s="222"/>
      <c r="D236" s="223" t="s">
        <v>135</v>
      </c>
      <c r="E236" s="224" t="s">
        <v>37</v>
      </c>
      <c r="F236" s="225" t="s">
        <v>136</v>
      </c>
      <c r="G236" s="222"/>
      <c r="H236" s="224" t="s">
        <v>37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135</v>
      </c>
      <c r="AU236" s="231" t="s">
        <v>90</v>
      </c>
      <c r="AV236" s="13" t="s">
        <v>23</v>
      </c>
      <c r="AW236" s="13" t="s">
        <v>137</v>
      </c>
      <c r="AX236" s="13" t="s">
        <v>81</v>
      </c>
      <c r="AY236" s="231" t="s">
        <v>126</v>
      </c>
    </row>
    <row r="237" s="13" customFormat="1">
      <c r="A237" s="13"/>
      <c r="B237" s="221"/>
      <c r="C237" s="222"/>
      <c r="D237" s="223" t="s">
        <v>135</v>
      </c>
      <c r="E237" s="224" t="s">
        <v>37</v>
      </c>
      <c r="F237" s="225" t="s">
        <v>316</v>
      </c>
      <c r="G237" s="222"/>
      <c r="H237" s="224" t="s">
        <v>37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135</v>
      </c>
      <c r="AU237" s="231" t="s">
        <v>90</v>
      </c>
      <c r="AV237" s="13" t="s">
        <v>23</v>
      </c>
      <c r="AW237" s="13" t="s">
        <v>137</v>
      </c>
      <c r="AX237" s="13" t="s">
        <v>81</v>
      </c>
      <c r="AY237" s="231" t="s">
        <v>126</v>
      </c>
    </row>
    <row r="238" s="14" customFormat="1">
      <c r="A238" s="14"/>
      <c r="B238" s="232"/>
      <c r="C238" s="233"/>
      <c r="D238" s="223" t="s">
        <v>135</v>
      </c>
      <c r="E238" s="234" t="s">
        <v>37</v>
      </c>
      <c r="F238" s="235" t="s">
        <v>317</v>
      </c>
      <c r="G238" s="233"/>
      <c r="H238" s="236">
        <v>505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2" t="s">
        <v>135</v>
      </c>
      <c r="AU238" s="242" t="s">
        <v>90</v>
      </c>
      <c r="AV238" s="14" t="s">
        <v>90</v>
      </c>
      <c r="AW238" s="14" t="s">
        <v>137</v>
      </c>
      <c r="AX238" s="14" t="s">
        <v>81</v>
      </c>
      <c r="AY238" s="242" t="s">
        <v>126</v>
      </c>
    </row>
    <row r="239" s="14" customFormat="1">
      <c r="A239" s="14"/>
      <c r="B239" s="232"/>
      <c r="C239" s="233"/>
      <c r="D239" s="223" t="s">
        <v>135</v>
      </c>
      <c r="E239" s="234" t="s">
        <v>37</v>
      </c>
      <c r="F239" s="235" t="s">
        <v>284</v>
      </c>
      <c r="G239" s="233"/>
      <c r="H239" s="236">
        <v>15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2" t="s">
        <v>135</v>
      </c>
      <c r="AU239" s="242" t="s">
        <v>90</v>
      </c>
      <c r="AV239" s="14" t="s">
        <v>90</v>
      </c>
      <c r="AW239" s="14" t="s">
        <v>137</v>
      </c>
      <c r="AX239" s="14" t="s">
        <v>81</v>
      </c>
      <c r="AY239" s="242" t="s">
        <v>126</v>
      </c>
    </row>
    <row r="240" s="15" customFormat="1">
      <c r="A240" s="15"/>
      <c r="B240" s="243"/>
      <c r="C240" s="244"/>
      <c r="D240" s="223" t="s">
        <v>135</v>
      </c>
      <c r="E240" s="245" t="s">
        <v>37</v>
      </c>
      <c r="F240" s="246" t="s">
        <v>139</v>
      </c>
      <c r="G240" s="244"/>
      <c r="H240" s="247">
        <v>520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3" t="s">
        <v>135</v>
      </c>
      <c r="AU240" s="253" t="s">
        <v>90</v>
      </c>
      <c r="AV240" s="15" t="s">
        <v>133</v>
      </c>
      <c r="AW240" s="15" t="s">
        <v>137</v>
      </c>
      <c r="AX240" s="15" t="s">
        <v>23</v>
      </c>
      <c r="AY240" s="253" t="s">
        <v>126</v>
      </c>
    </row>
    <row r="241" s="2" customFormat="1" ht="14.4" customHeight="1">
      <c r="A241" s="40"/>
      <c r="B241" s="41"/>
      <c r="C241" s="208" t="s">
        <v>318</v>
      </c>
      <c r="D241" s="208" t="s">
        <v>128</v>
      </c>
      <c r="E241" s="209" t="s">
        <v>319</v>
      </c>
      <c r="F241" s="210" t="s">
        <v>320</v>
      </c>
      <c r="G241" s="211" t="s">
        <v>131</v>
      </c>
      <c r="H241" s="212">
        <v>520</v>
      </c>
      <c r="I241" s="213"/>
      <c r="J241" s="214">
        <f>ROUND(I241*H241,2)</f>
        <v>0</v>
      </c>
      <c r="K241" s="210" t="s">
        <v>132</v>
      </c>
      <c r="L241" s="46"/>
      <c r="M241" s="215" t="s">
        <v>37</v>
      </c>
      <c r="N241" s="216" t="s">
        <v>52</v>
      </c>
      <c r="O241" s="86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9" t="s">
        <v>133</v>
      </c>
      <c r="AT241" s="219" t="s">
        <v>128</v>
      </c>
      <c r="AU241" s="219" t="s">
        <v>90</v>
      </c>
      <c r="AY241" s="18" t="s">
        <v>126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8" t="s">
        <v>23</v>
      </c>
      <c r="BK241" s="220">
        <f>ROUND(I241*H241,2)</f>
        <v>0</v>
      </c>
      <c r="BL241" s="18" t="s">
        <v>133</v>
      </c>
      <c r="BM241" s="219" t="s">
        <v>321</v>
      </c>
    </row>
    <row r="242" s="13" customFormat="1">
      <c r="A242" s="13"/>
      <c r="B242" s="221"/>
      <c r="C242" s="222"/>
      <c r="D242" s="223" t="s">
        <v>135</v>
      </c>
      <c r="E242" s="224" t="s">
        <v>37</v>
      </c>
      <c r="F242" s="225" t="s">
        <v>136</v>
      </c>
      <c r="G242" s="222"/>
      <c r="H242" s="224" t="s">
        <v>37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135</v>
      </c>
      <c r="AU242" s="231" t="s">
        <v>90</v>
      </c>
      <c r="AV242" s="13" t="s">
        <v>23</v>
      </c>
      <c r="AW242" s="13" t="s">
        <v>137</v>
      </c>
      <c r="AX242" s="13" t="s">
        <v>81</v>
      </c>
      <c r="AY242" s="231" t="s">
        <v>126</v>
      </c>
    </row>
    <row r="243" s="13" customFormat="1">
      <c r="A243" s="13"/>
      <c r="B243" s="221"/>
      <c r="C243" s="222"/>
      <c r="D243" s="223" t="s">
        <v>135</v>
      </c>
      <c r="E243" s="224" t="s">
        <v>37</v>
      </c>
      <c r="F243" s="225" t="s">
        <v>322</v>
      </c>
      <c r="G243" s="222"/>
      <c r="H243" s="224" t="s">
        <v>37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135</v>
      </c>
      <c r="AU243" s="231" t="s">
        <v>90</v>
      </c>
      <c r="AV243" s="13" t="s">
        <v>23</v>
      </c>
      <c r="AW243" s="13" t="s">
        <v>137</v>
      </c>
      <c r="AX243" s="13" t="s">
        <v>81</v>
      </c>
      <c r="AY243" s="231" t="s">
        <v>126</v>
      </c>
    </row>
    <row r="244" s="14" customFormat="1">
      <c r="A244" s="14"/>
      <c r="B244" s="232"/>
      <c r="C244" s="233"/>
      <c r="D244" s="223" t="s">
        <v>135</v>
      </c>
      <c r="E244" s="234" t="s">
        <v>37</v>
      </c>
      <c r="F244" s="235" t="s">
        <v>283</v>
      </c>
      <c r="G244" s="233"/>
      <c r="H244" s="236">
        <v>505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2" t="s">
        <v>135</v>
      </c>
      <c r="AU244" s="242" t="s">
        <v>90</v>
      </c>
      <c r="AV244" s="14" t="s">
        <v>90</v>
      </c>
      <c r="AW244" s="14" t="s">
        <v>137</v>
      </c>
      <c r="AX244" s="14" t="s">
        <v>81</v>
      </c>
      <c r="AY244" s="242" t="s">
        <v>126</v>
      </c>
    </row>
    <row r="245" s="14" customFormat="1">
      <c r="A245" s="14"/>
      <c r="B245" s="232"/>
      <c r="C245" s="233"/>
      <c r="D245" s="223" t="s">
        <v>135</v>
      </c>
      <c r="E245" s="234" t="s">
        <v>37</v>
      </c>
      <c r="F245" s="235" t="s">
        <v>284</v>
      </c>
      <c r="G245" s="233"/>
      <c r="H245" s="236">
        <v>15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2" t="s">
        <v>135</v>
      </c>
      <c r="AU245" s="242" t="s">
        <v>90</v>
      </c>
      <c r="AV245" s="14" t="s">
        <v>90</v>
      </c>
      <c r="AW245" s="14" t="s">
        <v>137</v>
      </c>
      <c r="AX245" s="14" t="s">
        <v>81</v>
      </c>
      <c r="AY245" s="242" t="s">
        <v>126</v>
      </c>
    </row>
    <row r="246" s="15" customFormat="1">
      <c r="A246" s="15"/>
      <c r="B246" s="243"/>
      <c r="C246" s="244"/>
      <c r="D246" s="223" t="s">
        <v>135</v>
      </c>
      <c r="E246" s="245" t="s">
        <v>37</v>
      </c>
      <c r="F246" s="246" t="s">
        <v>139</v>
      </c>
      <c r="G246" s="244"/>
      <c r="H246" s="247">
        <v>520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3" t="s">
        <v>135</v>
      </c>
      <c r="AU246" s="253" t="s">
        <v>90</v>
      </c>
      <c r="AV246" s="15" t="s">
        <v>133</v>
      </c>
      <c r="AW246" s="15" t="s">
        <v>137</v>
      </c>
      <c r="AX246" s="15" t="s">
        <v>23</v>
      </c>
      <c r="AY246" s="253" t="s">
        <v>126</v>
      </c>
    </row>
    <row r="247" s="2" customFormat="1" ht="24.15" customHeight="1">
      <c r="A247" s="40"/>
      <c r="B247" s="41"/>
      <c r="C247" s="208" t="s">
        <v>323</v>
      </c>
      <c r="D247" s="208" t="s">
        <v>128</v>
      </c>
      <c r="E247" s="209" t="s">
        <v>324</v>
      </c>
      <c r="F247" s="210" t="s">
        <v>325</v>
      </c>
      <c r="G247" s="211" t="s">
        <v>131</v>
      </c>
      <c r="H247" s="212">
        <v>520</v>
      </c>
      <c r="I247" s="213"/>
      <c r="J247" s="214">
        <f>ROUND(I247*H247,2)</f>
        <v>0</v>
      </c>
      <c r="K247" s="210" t="s">
        <v>132</v>
      </c>
      <c r="L247" s="46"/>
      <c r="M247" s="215" t="s">
        <v>37</v>
      </c>
      <c r="N247" s="216" t="s">
        <v>52</v>
      </c>
      <c r="O247" s="86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9" t="s">
        <v>133</v>
      </c>
      <c r="AT247" s="219" t="s">
        <v>128</v>
      </c>
      <c r="AU247" s="219" t="s">
        <v>90</v>
      </c>
      <c r="AY247" s="18" t="s">
        <v>126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8" t="s">
        <v>23</v>
      </c>
      <c r="BK247" s="220">
        <f>ROUND(I247*H247,2)</f>
        <v>0</v>
      </c>
      <c r="BL247" s="18" t="s">
        <v>133</v>
      </c>
      <c r="BM247" s="219" t="s">
        <v>326</v>
      </c>
    </row>
    <row r="248" s="13" customFormat="1">
      <c r="A248" s="13"/>
      <c r="B248" s="221"/>
      <c r="C248" s="222"/>
      <c r="D248" s="223" t="s">
        <v>135</v>
      </c>
      <c r="E248" s="224" t="s">
        <v>37</v>
      </c>
      <c r="F248" s="225" t="s">
        <v>136</v>
      </c>
      <c r="G248" s="222"/>
      <c r="H248" s="224" t="s">
        <v>37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135</v>
      </c>
      <c r="AU248" s="231" t="s">
        <v>90</v>
      </c>
      <c r="AV248" s="13" t="s">
        <v>23</v>
      </c>
      <c r="AW248" s="13" t="s">
        <v>137</v>
      </c>
      <c r="AX248" s="13" t="s">
        <v>81</v>
      </c>
      <c r="AY248" s="231" t="s">
        <v>126</v>
      </c>
    </row>
    <row r="249" s="13" customFormat="1">
      <c r="A249" s="13"/>
      <c r="B249" s="221"/>
      <c r="C249" s="222"/>
      <c r="D249" s="223" t="s">
        <v>135</v>
      </c>
      <c r="E249" s="224" t="s">
        <v>37</v>
      </c>
      <c r="F249" s="225" t="s">
        <v>327</v>
      </c>
      <c r="G249" s="222"/>
      <c r="H249" s="224" t="s">
        <v>37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135</v>
      </c>
      <c r="AU249" s="231" t="s">
        <v>90</v>
      </c>
      <c r="AV249" s="13" t="s">
        <v>23</v>
      </c>
      <c r="AW249" s="13" t="s">
        <v>137</v>
      </c>
      <c r="AX249" s="13" t="s">
        <v>81</v>
      </c>
      <c r="AY249" s="231" t="s">
        <v>126</v>
      </c>
    </row>
    <row r="250" s="14" customFormat="1">
      <c r="A250" s="14"/>
      <c r="B250" s="232"/>
      <c r="C250" s="233"/>
      <c r="D250" s="223" t="s">
        <v>135</v>
      </c>
      <c r="E250" s="234" t="s">
        <v>37</v>
      </c>
      <c r="F250" s="235" t="s">
        <v>283</v>
      </c>
      <c r="G250" s="233"/>
      <c r="H250" s="236">
        <v>505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2" t="s">
        <v>135</v>
      </c>
      <c r="AU250" s="242" t="s">
        <v>90</v>
      </c>
      <c r="AV250" s="14" t="s">
        <v>90</v>
      </c>
      <c r="AW250" s="14" t="s">
        <v>137</v>
      </c>
      <c r="AX250" s="14" t="s">
        <v>81</v>
      </c>
      <c r="AY250" s="242" t="s">
        <v>126</v>
      </c>
    </row>
    <row r="251" s="14" customFormat="1">
      <c r="A251" s="14"/>
      <c r="B251" s="232"/>
      <c r="C251" s="233"/>
      <c r="D251" s="223" t="s">
        <v>135</v>
      </c>
      <c r="E251" s="234" t="s">
        <v>37</v>
      </c>
      <c r="F251" s="235" t="s">
        <v>284</v>
      </c>
      <c r="G251" s="233"/>
      <c r="H251" s="236">
        <v>15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2" t="s">
        <v>135</v>
      </c>
      <c r="AU251" s="242" t="s">
        <v>90</v>
      </c>
      <c r="AV251" s="14" t="s">
        <v>90</v>
      </c>
      <c r="AW251" s="14" t="s">
        <v>137</v>
      </c>
      <c r="AX251" s="14" t="s">
        <v>81</v>
      </c>
      <c r="AY251" s="242" t="s">
        <v>126</v>
      </c>
    </row>
    <row r="252" s="15" customFormat="1">
      <c r="A252" s="15"/>
      <c r="B252" s="243"/>
      <c r="C252" s="244"/>
      <c r="D252" s="223" t="s">
        <v>135</v>
      </c>
      <c r="E252" s="245" t="s">
        <v>37</v>
      </c>
      <c r="F252" s="246" t="s">
        <v>139</v>
      </c>
      <c r="G252" s="244"/>
      <c r="H252" s="247">
        <v>520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3" t="s">
        <v>135</v>
      </c>
      <c r="AU252" s="253" t="s">
        <v>90</v>
      </c>
      <c r="AV252" s="15" t="s">
        <v>133</v>
      </c>
      <c r="AW252" s="15" t="s">
        <v>137</v>
      </c>
      <c r="AX252" s="15" t="s">
        <v>23</v>
      </c>
      <c r="AY252" s="253" t="s">
        <v>126</v>
      </c>
    </row>
    <row r="253" s="2" customFormat="1" ht="24.15" customHeight="1">
      <c r="A253" s="40"/>
      <c r="B253" s="41"/>
      <c r="C253" s="208" t="s">
        <v>328</v>
      </c>
      <c r="D253" s="208" t="s">
        <v>128</v>
      </c>
      <c r="E253" s="209" t="s">
        <v>329</v>
      </c>
      <c r="F253" s="210" t="s">
        <v>330</v>
      </c>
      <c r="G253" s="211" t="s">
        <v>131</v>
      </c>
      <c r="H253" s="212">
        <v>520</v>
      </c>
      <c r="I253" s="213"/>
      <c r="J253" s="214">
        <f>ROUND(I253*H253,2)</f>
        <v>0</v>
      </c>
      <c r="K253" s="210" t="s">
        <v>132</v>
      </c>
      <c r="L253" s="46"/>
      <c r="M253" s="215" t="s">
        <v>37</v>
      </c>
      <c r="N253" s="216" t="s">
        <v>52</v>
      </c>
      <c r="O253" s="86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9" t="s">
        <v>133</v>
      </c>
      <c r="AT253" s="219" t="s">
        <v>128</v>
      </c>
      <c r="AU253" s="219" t="s">
        <v>90</v>
      </c>
      <c r="AY253" s="18" t="s">
        <v>126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8" t="s">
        <v>23</v>
      </c>
      <c r="BK253" s="220">
        <f>ROUND(I253*H253,2)</f>
        <v>0</v>
      </c>
      <c r="BL253" s="18" t="s">
        <v>133</v>
      </c>
      <c r="BM253" s="219" t="s">
        <v>331</v>
      </c>
    </row>
    <row r="254" s="13" customFormat="1">
      <c r="A254" s="13"/>
      <c r="B254" s="221"/>
      <c r="C254" s="222"/>
      <c r="D254" s="223" t="s">
        <v>135</v>
      </c>
      <c r="E254" s="224" t="s">
        <v>37</v>
      </c>
      <c r="F254" s="225" t="s">
        <v>136</v>
      </c>
      <c r="G254" s="222"/>
      <c r="H254" s="224" t="s">
        <v>37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135</v>
      </c>
      <c r="AU254" s="231" t="s">
        <v>90</v>
      </c>
      <c r="AV254" s="13" t="s">
        <v>23</v>
      </c>
      <c r="AW254" s="13" t="s">
        <v>137</v>
      </c>
      <c r="AX254" s="13" t="s">
        <v>81</v>
      </c>
      <c r="AY254" s="231" t="s">
        <v>126</v>
      </c>
    </row>
    <row r="255" s="13" customFormat="1">
      <c r="A255" s="13"/>
      <c r="B255" s="221"/>
      <c r="C255" s="222"/>
      <c r="D255" s="223" t="s">
        <v>135</v>
      </c>
      <c r="E255" s="224" t="s">
        <v>37</v>
      </c>
      <c r="F255" s="225" t="s">
        <v>332</v>
      </c>
      <c r="G255" s="222"/>
      <c r="H255" s="224" t="s">
        <v>37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135</v>
      </c>
      <c r="AU255" s="231" t="s">
        <v>90</v>
      </c>
      <c r="AV255" s="13" t="s">
        <v>23</v>
      </c>
      <c r="AW255" s="13" t="s">
        <v>137</v>
      </c>
      <c r="AX255" s="13" t="s">
        <v>81</v>
      </c>
      <c r="AY255" s="231" t="s">
        <v>126</v>
      </c>
    </row>
    <row r="256" s="14" customFormat="1">
      <c r="A256" s="14"/>
      <c r="B256" s="232"/>
      <c r="C256" s="233"/>
      <c r="D256" s="223" t="s">
        <v>135</v>
      </c>
      <c r="E256" s="234" t="s">
        <v>37</v>
      </c>
      <c r="F256" s="235" t="s">
        <v>283</v>
      </c>
      <c r="G256" s="233"/>
      <c r="H256" s="236">
        <v>505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135</v>
      </c>
      <c r="AU256" s="242" t="s">
        <v>90</v>
      </c>
      <c r="AV256" s="14" t="s">
        <v>90</v>
      </c>
      <c r="AW256" s="14" t="s">
        <v>137</v>
      </c>
      <c r="AX256" s="14" t="s">
        <v>81</v>
      </c>
      <c r="AY256" s="242" t="s">
        <v>126</v>
      </c>
    </row>
    <row r="257" s="14" customFormat="1">
      <c r="A257" s="14"/>
      <c r="B257" s="232"/>
      <c r="C257" s="233"/>
      <c r="D257" s="223" t="s">
        <v>135</v>
      </c>
      <c r="E257" s="234" t="s">
        <v>37</v>
      </c>
      <c r="F257" s="235" t="s">
        <v>284</v>
      </c>
      <c r="G257" s="233"/>
      <c r="H257" s="236">
        <v>15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2" t="s">
        <v>135</v>
      </c>
      <c r="AU257" s="242" t="s">
        <v>90</v>
      </c>
      <c r="AV257" s="14" t="s">
        <v>90</v>
      </c>
      <c r="AW257" s="14" t="s">
        <v>137</v>
      </c>
      <c r="AX257" s="14" t="s">
        <v>81</v>
      </c>
      <c r="AY257" s="242" t="s">
        <v>126</v>
      </c>
    </row>
    <row r="258" s="15" customFormat="1">
      <c r="A258" s="15"/>
      <c r="B258" s="243"/>
      <c r="C258" s="244"/>
      <c r="D258" s="223" t="s">
        <v>135</v>
      </c>
      <c r="E258" s="245" t="s">
        <v>37</v>
      </c>
      <c r="F258" s="246" t="s">
        <v>139</v>
      </c>
      <c r="G258" s="244"/>
      <c r="H258" s="247">
        <v>520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3" t="s">
        <v>135</v>
      </c>
      <c r="AU258" s="253" t="s">
        <v>90</v>
      </c>
      <c r="AV258" s="15" t="s">
        <v>133</v>
      </c>
      <c r="AW258" s="15" t="s">
        <v>137</v>
      </c>
      <c r="AX258" s="15" t="s">
        <v>23</v>
      </c>
      <c r="AY258" s="253" t="s">
        <v>126</v>
      </c>
    </row>
    <row r="259" s="2" customFormat="1" ht="24.15" customHeight="1">
      <c r="A259" s="40"/>
      <c r="B259" s="41"/>
      <c r="C259" s="208" t="s">
        <v>333</v>
      </c>
      <c r="D259" s="208" t="s">
        <v>128</v>
      </c>
      <c r="E259" s="209" t="s">
        <v>334</v>
      </c>
      <c r="F259" s="210" t="s">
        <v>335</v>
      </c>
      <c r="G259" s="211" t="s">
        <v>131</v>
      </c>
      <c r="H259" s="212">
        <v>20</v>
      </c>
      <c r="I259" s="213"/>
      <c r="J259" s="214">
        <f>ROUND(I259*H259,2)</f>
        <v>0</v>
      </c>
      <c r="K259" s="210" t="s">
        <v>132</v>
      </c>
      <c r="L259" s="46"/>
      <c r="M259" s="215" t="s">
        <v>37</v>
      </c>
      <c r="N259" s="216" t="s">
        <v>52</v>
      </c>
      <c r="O259" s="86"/>
      <c r="P259" s="217">
        <f>O259*H259</f>
        <v>0</v>
      </c>
      <c r="Q259" s="217">
        <v>0.1837</v>
      </c>
      <c r="R259" s="217">
        <f>Q259*H259</f>
        <v>3.6739999999999999</v>
      </c>
      <c r="S259" s="217">
        <v>0</v>
      </c>
      <c r="T259" s="21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9" t="s">
        <v>133</v>
      </c>
      <c r="AT259" s="219" t="s">
        <v>128</v>
      </c>
      <c r="AU259" s="219" t="s">
        <v>90</v>
      </c>
      <c r="AY259" s="18" t="s">
        <v>126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8" t="s">
        <v>23</v>
      </c>
      <c r="BK259" s="220">
        <f>ROUND(I259*H259,2)</f>
        <v>0</v>
      </c>
      <c r="BL259" s="18" t="s">
        <v>133</v>
      </c>
      <c r="BM259" s="219" t="s">
        <v>336</v>
      </c>
    </row>
    <row r="260" s="13" customFormat="1">
      <c r="A260" s="13"/>
      <c r="B260" s="221"/>
      <c r="C260" s="222"/>
      <c r="D260" s="223" t="s">
        <v>135</v>
      </c>
      <c r="E260" s="224" t="s">
        <v>37</v>
      </c>
      <c r="F260" s="225" t="s">
        <v>289</v>
      </c>
      <c r="G260" s="222"/>
      <c r="H260" s="224" t="s">
        <v>37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135</v>
      </c>
      <c r="AU260" s="231" t="s">
        <v>90</v>
      </c>
      <c r="AV260" s="13" t="s">
        <v>23</v>
      </c>
      <c r="AW260" s="13" t="s">
        <v>137</v>
      </c>
      <c r="AX260" s="13" t="s">
        <v>81</v>
      </c>
      <c r="AY260" s="231" t="s">
        <v>126</v>
      </c>
    </row>
    <row r="261" s="14" customFormat="1">
      <c r="A261" s="14"/>
      <c r="B261" s="232"/>
      <c r="C261" s="233"/>
      <c r="D261" s="223" t="s">
        <v>135</v>
      </c>
      <c r="E261" s="234" t="s">
        <v>37</v>
      </c>
      <c r="F261" s="235" t="s">
        <v>238</v>
      </c>
      <c r="G261" s="233"/>
      <c r="H261" s="236">
        <v>20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135</v>
      </c>
      <c r="AU261" s="242" t="s">
        <v>90</v>
      </c>
      <c r="AV261" s="14" t="s">
        <v>90</v>
      </c>
      <c r="AW261" s="14" t="s">
        <v>137</v>
      </c>
      <c r="AX261" s="14" t="s">
        <v>81</v>
      </c>
      <c r="AY261" s="242" t="s">
        <v>126</v>
      </c>
    </row>
    <row r="262" s="15" customFormat="1">
      <c r="A262" s="15"/>
      <c r="B262" s="243"/>
      <c r="C262" s="244"/>
      <c r="D262" s="223" t="s">
        <v>135</v>
      </c>
      <c r="E262" s="245" t="s">
        <v>37</v>
      </c>
      <c r="F262" s="246" t="s">
        <v>139</v>
      </c>
      <c r="G262" s="244"/>
      <c r="H262" s="247">
        <v>20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3" t="s">
        <v>135</v>
      </c>
      <c r="AU262" s="253" t="s">
        <v>90</v>
      </c>
      <c r="AV262" s="15" t="s">
        <v>133</v>
      </c>
      <c r="AW262" s="15" t="s">
        <v>137</v>
      </c>
      <c r="AX262" s="15" t="s">
        <v>23</v>
      </c>
      <c r="AY262" s="253" t="s">
        <v>126</v>
      </c>
    </row>
    <row r="263" s="2" customFormat="1" ht="14.4" customHeight="1">
      <c r="A263" s="40"/>
      <c r="B263" s="41"/>
      <c r="C263" s="254" t="s">
        <v>337</v>
      </c>
      <c r="D263" s="254" t="s">
        <v>222</v>
      </c>
      <c r="E263" s="255" t="s">
        <v>338</v>
      </c>
      <c r="F263" s="256" t="s">
        <v>339</v>
      </c>
      <c r="G263" s="257" t="s">
        <v>131</v>
      </c>
      <c r="H263" s="258">
        <v>20.399999999999999</v>
      </c>
      <c r="I263" s="259"/>
      <c r="J263" s="260">
        <f>ROUND(I263*H263,2)</f>
        <v>0</v>
      </c>
      <c r="K263" s="256" t="s">
        <v>132</v>
      </c>
      <c r="L263" s="261"/>
      <c r="M263" s="262" t="s">
        <v>37</v>
      </c>
      <c r="N263" s="263" t="s">
        <v>52</v>
      </c>
      <c r="O263" s="86"/>
      <c r="P263" s="217">
        <f>O263*H263</f>
        <v>0</v>
      </c>
      <c r="Q263" s="217">
        <v>0.222</v>
      </c>
      <c r="R263" s="217">
        <f>Q263*H263</f>
        <v>4.5287999999999995</v>
      </c>
      <c r="S263" s="217">
        <v>0</v>
      </c>
      <c r="T263" s="21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9" t="s">
        <v>169</v>
      </c>
      <c r="AT263" s="219" t="s">
        <v>222</v>
      </c>
      <c r="AU263" s="219" t="s">
        <v>90</v>
      </c>
      <c r="AY263" s="18" t="s">
        <v>126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8" t="s">
        <v>23</v>
      </c>
      <c r="BK263" s="220">
        <f>ROUND(I263*H263,2)</f>
        <v>0</v>
      </c>
      <c r="BL263" s="18" t="s">
        <v>133</v>
      </c>
      <c r="BM263" s="219" t="s">
        <v>340</v>
      </c>
    </row>
    <row r="264" s="13" customFormat="1">
      <c r="A264" s="13"/>
      <c r="B264" s="221"/>
      <c r="C264" s="222"/>
      <c r="D264" s="223" t="s">
        <v>135</v>
      </c>
      <c r="E264" s="224" t="s">
        <v>37</v>
      </c>
      <c r="F264" s="225" t="s">
        <v>289</v>
      </c>
      <c r="G264" s="222"/>
      <c r="H264" s="224" t="s">
        <v>37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135</v>
      </c>
      <c r="AU264" s="231" t="s">
        <v>90</v>
      </c>
      <c r="AV264" s="13" t="s">
        <v>23</v>
      </c>
      <c r="AW264" s="13" t="s">
        <v>137</v>
      </c>
      <c r="AX264" s="13" t="s">
        <v>81</v>
      </c>
      <c r="AY264" s="231" t="s">
        <v>126</v>
      </c>
    </row>
    <row r="265" s="14" customFormat="1">
      <c r="A265" s="14"/>
      <c r="B265" s="232"/>
      <c r="C265" s="233"/>
      <c r="D265" s="223" t="s">
        <v>135</v>
      </c>
      <c r="E265" s="234" t="s">
        <v>37</v>
      </c>
      <c r="F265" s="235" t="s">
        <v>341</v>
      </c>
      <c r="G265" s="233"/>
      <c r="H265" s="236">
        <v>20.399999999999999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2" t="s">
        <v>135</v>
      </c>
      <c r="AU265" s="242" t="s">
        <v>90</v>
      </c>
      <c r="AV265" s="14" t="s">
        <v>90</v>
      </c>
      <c r="AW265" s="14" t="s">
        <v>137</v>
      </c>
      <c r="AX265" s="14" t="s">
        <v>81</v>
      </c>
      <c r="AY265" s="242" t="s">
        <v>126</v>
      </c>
    </row>
    <row r="266" s="15" customFormat="1">
      <c r="A266" s="15"/>
      <c r="B266" s="243"/>
      <c r="C266" s="244"/>
      <c r="D266" s="223" t="s">
        <v>135</v>
      </c>
      <c r="E266" s="245" t="s">
        <v>37</v>
      </c>
      <c r="F266" s="246" t="s">
        <v>139</v>
      </c>
      <c r="G266" s="244"/>
      <c r="H266" s="247">
        <v>20.399999999999999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3" t="s">
        <v>135</v>
      </c>
      <c r="AU266" s="253" t="s">
        <v>90</v>
      </c>
      <c r="AV266" s="15" t="s">
        <v>133</v>
      </c>
      <c r="AW266" s="15" t="s">
        <v>137</v>
      </c>
      <c r="AX266" s="15" t="s">
        <v>23</v>
      </c>
      <c r="AY266" s="253" t="s">
        <v>126</v>
      </c>
    </row>
    <row r="267" s="2" customFormat="1" ht="37.8" customHeight="1">
      <c r="A267" s="40"/>
      <c r="B267" s="41"/>
      <c r="C267" s="208" t="s">
        <v>342</v>
      </c>
      <c r="D267" s="208" t="s">
        <v>128</v>
      </c>
      <c r="E267" s="209" t="s">
        <v>343</v>
      </c>
      <c r="F267" s="210" t="s">
        <v>344</v>
      </c>
      <c r="G267" s="211" t="s">
        <v>131</v>
      </c>
      <c r="H267" s="212">
        <v>12</v>
      </c>
      <c r="I267" s="213"/>
      <c r="J267" s="214">
        <f>ROUND(I267*H267,2)</f>
        <v>0</v>
      </c>
      <c r="K267" s="210" t="s">
        <v>132</v>
      </c>
      <c r="L267" s="46"/>
      <c r="M267" s="215" t="s">
        <v>37</v>
      </c>
      <c r="N267" s="216" t="s">
        <v>52</v>
      </c>
      <c r="O267" s="86"/>
      <c r="P267" s="217">
        <f>O267*H267</f>
        <v>0</v>
      </c>
      <c r="Q267" s="217">
        <v>0.084250000000000005</v>
      </c>
      <c r="R267" s="217">
        <f>Q267*H267</f>
        <v>1.0110000000000001</v>
      </c>
      <c r="S267" s="217">
        <v>0</v>
      </c>
      <c r="T267" s="21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9" t="s">
        <v>133</v>
      </c>
      <c r="AT267" s="219" t="s">
        <v>128</v>
      </c>
      <c r="AU267" s="219" t="s">
        <v>90</v>
      </c>
      <c r="AY267" s="18" t="s">
        <v>126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8" t="s">
        <v>23</v>
      </c>
      <c r="BK267" s="220">
        <f>ROUND(I267*H267,2)</f>
        <v>0</v>
      </c>
      <c r="BL267" s="18" t="s">
        <v>133</v>
      </c>
      <c r="BM267" s="219" t="s">
        <v>345</v>
      </c>
    </row>
    <row r="268" s="13" customFormat="1">
      <c r="A268" s="13"/>
      <c r="B268" s="221"/>
      <c r="C268" s="222"/>
      <c r="D268" s="223" t="s">
        <v>135</v>
      </c>
      <c r="E268" s="224" t="s">
        <v>37</v>
      </c>
      <c r="F268" s="225" t="s">
        <v>289</v>
      </c>
      <c r="G268" s="222"/>
      <c r="H268" s="224" t="s">
        <v>37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135</v>
      </c>
      <c r="AU268" s="231" t="s">
        <v>90</v>
      </c>
      <c r="AV268" s="13" t="s">
        <v>23</v>
      </c>
      <c r="AW268" s="13" t="s">
        <v>137</v>
      </c>
      <c r="AX268" s="13" t="s">
        <v>81</v>
      </c>
      <c r="AY268" s="231" t="s">
        <v>126</v>
      </c>
    </row>
    <row r="269" s="14" customFormat="1">
      <c r="A269" s="14"/>
      <c r="B269" s="232"/>
      <c r="C269" s="233"/>
      <c r="D269" s="223" t="s">
        <v>135</v>
      </c>
      <c r="E269" s="234" t="s">
        <v>37</v>
      </c>
      <c r="F269" s="235" t="s">
        <v>276</v>
      </c>
      <c r="G269" s="233"/>
      <c r="H269" s="236">
        <v>10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2" t="s">
        <v>135</v>
      </c>
      <c r="AU269" s="242" t="s">
        <v>90</v>
      </c>
      <c r="AV269" s="14" t="s">
        <v>90</v>
      </c>
      <c r="AW269" s="14" t="s">
        <v>137</v>
      </c>
      <c r="AX269" s="14" t="s">
        <v>81</v>
      </c>
      <c r="AY269" s="242" t="s">
        <v>126</v>
      </c>
    </row>
    <row r="270" s="14" customFormat="1">
      <c r="A270" s="14"/>
      <c r="B270" s="232"/>
      <c r="C270" s="233"/>
      <c r="D270" s="223" t="s">
        <v>135</v>
      </c>
      <c r="E270" s="234" t="s">
        <v>37</v>
      </c>
      <c r="F270" s="235" t="s">
        <v>277</v>
      </c>
      <c r="G270" s="233"/>
      <c r="H270" s="236">
        <v>2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135</v>
      </c>
      <c r="AU270" s="242" t="s">
        <v>90</v>
      </c>
      <c r="AV270" s="14" t="s">
        <v>90</v>
      </c>
      <c r="AW270" s="14" t="s">
        <v>137</v>
      </c>
      <c r="AX270" s="14" t="s">
        <v>81</v>
      </c>
      <c r="AY270" s="242" t="s">
        <v>126</v>
      </c>
    </row>
    <row r="271" s="15" customFormat="1">
      <c r="A271" s="15"/>
      <c r="B271" s="243"/>
      <c r="C271" s="244"/>
      <c r="D271" s="223" t="s">
        <v>135</v>
      </c>
      <c r="E271" s="245" t="s">
        <v>37</v>
      </c>
      <c r="F271" s="246" t="s">
        <v>139</v>
      </c>
      <c r="G271" s="244"/>
      <c r="H271" s="247">
        <v>12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3" t="s">
        <v>135</v>
      </c>
      <c r="AU271" s="253" t="s">
        <v>90</v>
      </c>
      <c r="AV271" s="15" t="s">
        <v>133</v>
      </c>
      <c r="AW271" s="15" t="s">
        <v>137</v>
      </c>
      <c r="AX271" s="15" t="s">
        <v>23</v>
      </c>
      <c r="AY271" s="253" t="s">
        <v>126</v>
      </c>
    </row>
    <row r="272" s="2" customFormat="1" ht="14.4" customHeight="1">
      <c r="A272" s="40"/>
      <c r="B272" s="41"/>
      <c r="C272" s="254" t="s">
        <v>346</v>
      </c>
      <c r="D272" s="254" t="s">
        <v>222</v>
      </c>
      <c r="E272" s="255" t="s">
        <v>347</v>
      </c>
      <c r="F272" s="256" t="s">
        <v>348</v>
      </c>
      <c r="G272" s="257" t="s">
        <v>131</v>
      </c>
      <c r="H272" s="258">
        <v>2.0600000000000001</v>
      </c>
      <c r="I272" s="259"/>
      <c r="J272" s="260">
        <f>ROUND(I272*H272,2)</f>
        <v>0</v>
      </c>
      <c r="K272" s="256" t="s">
        <v>132</v>
      </c>
      <c r="L272" s="261"/>
      <c r="M272" s="262" t="s">
        <v>37</v>
      </c>
      <c r="N272" s="263" t="s">
        <v>52</v>
      </c>
      <c r="O272" s="86"/>
      <c r="P272" s="217">
        <f>O272*H272</f>
        <v>0</v>
      </c>
      <c r="Q272" s="217">
        <v>0.13100000000000001</v>
      </c>
      <c r="R272" s="217">
        <f>Q272*H272</f>
        <v>0.26986000000000004</v>
      </c>
      <c r="S272" s="217">
        <v>0</v>
      </c>
      <c r="T272" s="218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9" t="s">
        <v>169</v>
      </c>
      <c r="AT272" s="219" t="s">
        <v>222</v>
      </c>
      <c r="AU272" s="219" t="s">
        <v>90</v>
      </c>
      <c r="AY272" s="18" t="s">
        <v>126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8" t="s">
        <v>23</v>
      </c>
      <c r="BK272" s="220">
        <f>ROUND(I272*H272,2)</f>
        <v>0</v>
      </c>
      <c r="BL272" s="18" t="s">
        <v>133</v>
      </c>
      <c r="BM272" s="219" t="s">
        <v>349</v>
      </c>
    </row>
    <row r="273" s="13" customFormat="1">
      <c r="A273" s="13"/>
      <c r="B273" s="221"/>
      <c r="C273" s="222"/>
      <c r="D273" s="223" t="s">
        <v>135</v>
      </c>
      <c r="E273" s="224" t="s">
        <v>37</v>
      </c>
      <c r="F273" s="225" t="s">
        <v>289</v>
      </c>
      <c r="G273" s="222"/>
      <c r="H273" s="224" t="s">
        <v>37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135</v>
      </c>
      <c r="AU273" s="231" t="s">
        <v>90</v>
      </c>
      <c r="AV273" s="13" t="s">
        <v>23</v>
      </c>
      <c r="AW273" s="13" t="s">
        <v>137</v>
      </c>
      <c r="AX273" s="13" t="s">
        <v>81</v>
      </c>
      <c r="AY273" s="231" t="s">
        <v>126</v>
      </c>
    </row>
    <row r="274" s="14" customFormat="1">
      <c r="A274" s="14"/>
      <c r="B274" s="232"/>
      <c r="C274" s="233"/>
      <c r="D274" s="223" t="s">
        <v>135</v>
      </c>
      <c r="E274" s="234" t="s">
        <v>37</v>
      </c>
      <c r="F274" s="235" t="s">
        <v>350</v>
      </c>
      <c r="G274" s="233"/>
      <c r="H274" s="236">
        <v>2.0600000000000001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2" t="s">
        <v>135</v>
      </c>
      <c r="AU274" s="242" t="s">
        <v>90</v>
      </c>
      <c r="AV274" s="14" t="s">
        <v>90</v>
      </c>
      <c r="AW274" s="14" t="s">
        <v>137</v>
      </c>
      <c r="AX274" s="14" t="s">
        <v>81</v>
      </c>
      <c r="AY274" s="242" t="s">
        <v>126</v>
      </c>
    </row>
    <row r="275" s="15" customFormat="1">
      <c r="A275" s="15"/>
      <c r="B275" s="243"/>
      <c r="C275" s="244"/>
      <c r="D275" s="223" t="s">
        <v>135</v>
      </c>
      <c r="E275" s="245" t="s">
        <v>37</v>
      </c>
      <c r="F275" s="246" t="s">
        <v>139</v>
      </c>
      <c r="G275" s="244"/>
      <c r="H275" s="247">
        <v>2.0600000000000001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3" t="s">
        <v>135</v>
      </c>
      <c r="AU275" s="253" t="s">
        <v>90</v>
      </c>
      <c r="AV275" s="15" t="s">
        <v>133</v>
      </c>
      <c r="AW275" s="15" t="s">
        <v>137</v>
      </c>
      <c r="AX275" s="15" t="s">
        <v>23</v>
      </c>
      <c r="AY275" s="253" t="s">
        <v>126</v>
      </c>
    </row>
    <row r="276" s="2" customFormat="1" ht="14.4" customHeight="1">
      <c r="A276" s="40"/>
      <c r="B276" s="41"/>
      <c r="C276" s="254" t="s">
        <v>351</v>
      </c>
      <c r="D276" s="254" t="s">
        <v>222</v>
      </c>
      <c r="E276" s="255" t="s">
        <v>352</v>
      </c>
      <c r="F276" s="256" t="s">
        <v>353</v>
      </c>
      <c r="G276" s="257" t="s">
        <v>131</v>
      </c>
      <c r="H276" s="258">
        <v>5.9000000000000004</v>
      </c>
      <c r="I276" s="259"/>
      <c r="J276" s="260">
        <f>ROUND(I276*H276,2)</f>
        <v>0</v>
      </c>
      <c r="K276" s="256" t="s">
        <v>132</v>
      </c>
      <c r="L276" s="261"/>
      <c r="M276" s="262" t="s">
        <v>37</v>
      </c>
      <c r="N276" s="263" t="s">
        <v>52</v>
      </c>
      <c r="O276" s="86"/>
      <c r="P276" s="217">
        <f>O276*H276</f>
        <v>0</v>
      </c>
      <c r="Q276" s="217">
        <v>0.13100000000000001</v>
      </c>
      <c r="R276" s="217">
        <f>Q276*H276</f>
        <v>0.77290000000000003</v>
      </c>
      <c r="S276" s="217">
        <v>0</v>
      </c>
      <c r="T276" s="21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9" t="s">
        <v>169</v>
      </c>
      <c r="AT276" s="219" t="s">
        <v>222</v>
      </c>
      <c r="AU276" s="219" t="s">
        <v>90</v>
      </c>
      <c r="AY276" s="18" t="s">
        <v>126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8" t="s">
        <v>23</v>
      </c>
      <c r="BK276" s="220">
        <f>ROUND(I276*H276,2)</f>
        <v>0</v>
      </c>
      <c r="BL276" s="18" t="s">
        <v>133</v>
      </c>
      <c r="BM276" s="219" t="s">
        <v>354</v>
      </c>
    </row>
    <row r="277" s="13" customFormat="1">
      <c r="A277" s="13"/>
      <c r="B277" s="221"/>
      <c r="C277" s="222"/>
      <c r="D277" s="223" t="s">
        <v>135</v>
      </c>
      <c r="E277" s="224" t="s">
        <v>37</v>
      </c>
      <c r="F277" s="225" t="s">
        <v>289</v>
      </c>
      <c r="G277" s="222"/>
      <c r="H277" s="224" t="s">
        <v>37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135</v>
      </c>
      <c r="AU277" s="231" t="s">
        <v>90</v>
      </c>
      <c r="AV277" s="13" t="s">
        <v>23</v>
      </c>
      <c r="AW277" s="13" t="s">
        <v>137</v>
      </c>
      <c r="AX277" s="13" t="s">
        <v>81</v>
      </c>
      <c r="AY277" s="231" t="s">
        <v>126</v>
      </c>
    </row>
    <row r="278" s="14" customFormat="1">
      <c r="A278" s="14"/>
      <c r="B278" s="232"/>
      <c r="C278" s="233"/>
      <c r="D278" s="223" t="s">
        <v>135</v>
      </c>
      <c r="E278" s="234" t="s">
        <v>37</v>
      </c>
      <c r="F278" s="235" t="s">
        <v>355</v>
      </c>
      <c r="G278" s="233"/>
      <c r="H278" s="236">
        <v>10.300000000000001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135</v>
      </c>
      <c r="AU278" s="242" t="s">
        <v>90</v>
      </c>
      <c r="AV278" s="14" t="s">
        <v>90</v>
      </c>
      <c r="AW278" s="14" t="s">
        <v>137</v>
      </c>
      <c r="AX278" s="14" t="s">
        <v>81</v>
      </c>
      <c r="AY278" s="242" t="s">
        <v>126</v>
      </c>
    </row>
    <row r="279" s="14" customFormat="1">
      <c r="A279" s="14"/>
      <c r="B279" s="232"/>
      <c r="C279" s="233"/>
      <c r="D279" s="223" t="s">
        <v>135</v>
      </c>
      <c r="E279" s="234" t="s">
        <v>37</v>
      </c>
      <c r="F279" s="235" t="s">
        <v>356</v>
      </c>
      <c r="G279" s="233"/>
      <c r="H279" s="236">
        <v>-4.4000000000000004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2" t="s">
        <v>135</v>
      </c>
      <c r="AU279" s="242" t="s">
        <v>90</v>
      </c>
      <c r="AV279" s="14" t="s">
        <v>90</v>
      </c>
      <c r="AW279" s="14" t="s">
        <v>137</v>
      </c>
      <c r="AX279" s="14" t="s">
        <v>81</v>
      </c>
      <c r="AY279" s="242" t="s">
        <v>126</v>
      </c>
    </row>
    <row r="280" s="15" customFormat="1">
      <c r="A280" s="15"/>
      <c r="B280" s="243"/>
      <c r="C280" s="244"/>
      <c r="D280" s="223" t="s">
        <v>135</v>
      </c>
      <c r="E280" s="245" t="s">
        <v>37</v>
      </c>
      <c r="F280" s="246" t="s">
        <v>139</v>
      </c>
      <c r="G280" s="244"/>
      <c r="H280" s="247">
        <v>5.9000000000000004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3" t="s">
        <v>135</v>
      </c>
      <c r="AU280" s="253" t="s">
        <v>90</v>
      </c>
      <c r="AV280" s="15" t="s">
        <v>133</v>
      </c>
      <c r="AW280" s="15" t="s">
        <v>137</v>
      </c>
      <c r="AX280" s="15" t="s">
        <v>23</v>
      </c>
      <c r="AY280" s="253" t="s">
        <v>126</v>
      </c>
    </row>
    <row r="281" s="2" customFormat="1" ht="37.8" customHeight="1">
      <c r="A281" s="40"/>
      <c r="B281" s="41"/>
      <c r="C281" s="208" t="s">
        <v>357</v>
      </c>
      <c r="D281" s="208" t="s">
        <v>128</v>
      </c>
      <c r="E281" s="209" t="s">
        <v>358</v>
      </c>
      <c r="F281" s="210" t="s">
        <v>359</v>
      </c>
      <c r="G281" s="211" t="s">
        <v>131</v>
      </c>
      <c r="H281" s="212">
        <v>90</v>
      </c>
      <c r="I281" s="213"/>
      <c r="J281" s="214">
        <f>ROUND(I281*H281,2)</f>
        <v>0</v>
      </c>
      <c r="K281" s="210" t="s">
        <v>132</v>
      </c>
      <c r="L281" s="46"/>
      <c r="M281" s="215" t="s">
        <v>37</v>
      </c>
      <c r="N281" s="216" t="s">
        <v>52</v>
      </c>
      <c r="O281" s="86"/>
      <c r="P281" s="217">
        <f>O281*H281</f>
        <v>0</v>
      </c>
      <c r="Q281" s="217">
        <v>0.10362</v>
      </c>
      <c r="R281" s="217">
        <f>Q281*H281</f>
        <v>9.325800000000001</v>
      </c>
      <c r="S281" s="217">
        <v>0</v>
      </c>
      <c r="T281" s="218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9" t="s">
        <v>133</v>
      </c>
      <c r="AT281" s="219" t="s">
        <v>128</v>
      </c>
      <c r="AU281" s="219" t="s">
        <v>90</v>
      </c>
      <c r="AY281" s="18" t="s">
        <v>126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8" t="s">
        <v>23</v>
      </c>
      <c r="BK281" s="220">
        <f>ROUND(I281*H281,2)</f>
        <v>0</v>
      </c>
      <c r="BL281" s="18" t="s">
        <v>133</v>
      </c>
      <c r="BM281" s="219" t="s">
        <v>360</v>
      </c>
    </row>
    <row r="282" s="13" customFormat="1">
      <c r="A282" s="13"/>
      <c r="B282" s="221"/>
      <c r="C282" s="222"/>
      <c r="D282" s="223" t="s">
        <v>135</v>
      </c>
      <c r="E282" s="224" t="s">
        <v>37</v>
      </c>
      <c r="F282" s="225" t="s">
        <v>289</v>
      </c>
      <c r="G282" s="222"/>
      <c r="H282" s="224" t="s">
        <v>37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135</v>
      </c>
      <c r="AU282" s="231" t="s">
        <v>90</v>
      </c>
      <c r="AV282" s="13" t="s">
        <v>23</v>
      </c>
      <c r="AW282" s="13" t="s">
        <v>137</v>
      </c>
      <c r="AX282" s="13" t="s">
        <v>81</v>
      </c>
      <c r="AY282" s="231" t="s">
        <v>126</v>
      </c>
    </row>
    <row r="283" s="14" customFormat="1">
      <c r="A283" s="14"/>
      <c r="B283" s="232"/>
      <c r="C283" s="233"/>
      <c r="D283" s="223" t="s">
        <v>135</v>
      </c>
      <c r="E283" s="234" t="s">
        <v>37</v>
      </c>
      <c r="F283" s="235" t="s">
        <v>239</v>
      </c>
      <c r="G283" s="233"/>
      <c r="H283" s="236">
        <v>90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135</v>
      </c>
      <c r="AU283" s="242" t="s">
        <v>90</v>
      </c>
      <c r="AV283" s="14" t="s">
        <v>90</v>
      </c>
      <c r="AW283" s="14" t="s">
        <v>137</v>
      </c>
      <c r="AX283" s="14" t="s">
        <v>81</v>
      </c>
      <c r="AY283" s="242" t="s">
        <v>126</v>
      </c>
    </row>
    <row r="284" s="15" customFormat="1">
      <c r="A284" s="15"/>
      <c r="B284" s="243"/>
      <c r="C284" s="244"/>
      <c r="D284" s="223" t="s">
        <v>135</v>
      </c>
      <c r="E284" s="245" t="s">
        <v>37</v>
      </c>
      <c r="F284" s="246" t="s">
        <v>139</v>
      </c>
      <c r="G284" s="244"/>
      <c r="H284" s="247">
        <v>90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3" t="s">
        <v>135</v>
      </c>
      <c r="AU284" s="253" t="s">
        <v>90</v>
      </c>
      <c r="AV284" s="15" t="s">
        <v>133</v>
      </c>
      <c r="AW284" s="15" t="s">
        <v>137</v>
      </c>
      <c r="AX284" s="15" t="s">
        <v>23</v>
      </c>
      <c r="AY284" s="253" t="s">
        <v>126</v>
      </c>
    </row>
    <row r="285" s="2" customFormat="1" ht="14.4" customHeight="1">
      <c r="A285" s="40"/>
      <c r="B285" s="41"/>
      <c r="C285" s="254" t="s">
        <v>361</v>
      </c>
      <c r="D285" s="254" t="s">
        <v>222</v>
      </c>
      <c r="E285" s="255" t="s">
        <v>362</v>
      </c>
      <c r="F285" s="256" t="s">
        <v>363</v>
      </c>
      <c r="G285" s="257" t="s">
        <v>131</v>
      </c>
      <c r="H285" s="258">
        <v>85.099999999999994</v>
      </c>
      <c r="I285" s="259"/>
      <c r="J285" s="260">
        <f>ROUND(I285*H285,2)</f>
        <v>0</v>
      </c>
      <c r="K285" s="256" t="s">
        <v>132</v>
      </c>
      <c r="L285" s="261"/>
      <c r="M285" s="262" t="s">
        <v>37</v>
      </c>
      <c r="N285" s="263" t="s">
        <v>52</v>
      </c>
      <c r="O285" s="86"/>
      <c r="P285" s="217">
        <f>O285*H285</f>
        <v>0</v>
      </c>
      <c r="Q285" s="217">
        <v>0.17599999999999999</v>
      </c>
      <c r="R285" s="217">
        <f>Q285*H285</f>
        <v>14.977599999999999</v>
      </c>
      <c r="S285" s="217">
        <v>0</v>
      </c>
      <c r="T285" s="21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169</v>
      </c>
      <c r="AT285" s="219" t="s">
        <v>222</v>
      </c>
      <c r="AU285" s="219" t="s">
        <v>90</v>
      </c>
      <c r="AY285" s="18" t="s">
        <v>126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8" t="s">
        <v>23</v>
      </c>
      <c r="BK285" s="220">
        <f>ROUND(I285*H285,2)</f>
        <v>0</v>
      </c>
      <c r="BL285" s="18" t="s">
        <v>133</v>
      </c>
      <c r="BM285" s="219" t="s">
        <v>364</v>
      </c>
    </row>
    <row r="286" s="13" customFormat="1">
      <c r="A286" s="13"/>
      <c r="B286" s="221"/>
      <c r="C286" s="222"/>
      <c r="D286" s="223" t="s">
        <v>135</v>
      </c>
      <c r="E286" s="224" t="s">
        <v>37</v>
      </c>
      <c r="F286" s="225" t="s">
        <v>289</v>
      </c>
      <c r="G286" s="222"/>
      <c r="H286" s="224" t="s">
        <v>37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135</v>
      </c>
      <c r="AU286" s="231" t="s">
        <v>90</v>
      </c>
      <c r="AV286" s="13" t="s">
        <v>23</v>
      </c>
      <c r="AW286" s="13" t="s">
        <v>137</v>
      </c>
      <c r="AX286" s="13" t="s">
        <v>81</v>
      </c>
      <c r="AY286" s="231" t="s">
        <v>126</v>
      </c>
    </row>
    <row r="287" s="14" customFormat="1">
      <c r="A287" s="14"/>
      <c r="B287" s="232"/>
      <c r="C287" s="233"/>
      <c r="D287" s="223" t="s">
        <v>135</v>
      </c>
      <c r="E287" s="234" t="s">
        <v>37</v>
      </c>
      <c r="F287" s="235" t="s">
        <v>365</v>
      </c>
      <c r="G287" s="233"/>
      <c r="H287" s="236">
        <v>92.700000000000003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2" t="s">
        <v>135</v>
      </c>
      <c r="AU287" s="242" t="s">
        <v>90</v>
      </c>
      <c r="AV287" s="14" t="s">
        <v>90</v>
      </c>
      <c r="AW287" s="14" t="s">
        <v>137</v>
      </c>
      <c r="AX287" s="14" t="s">
        <v>81</v>
      </c>
      <c r="AY287" s="242" t="s">
        <v>126</v>
      </c>
    </row>
    <row r="288" s="14" customFormat="1">
      <c r="A288" s="14"/>
      <c r="B288" s="232"/>
      <c r="C288" s="233"/>
      <c r="D288" s="223" t="s">
        <v>135</v>
      </c>
      <c r="E288" s="234" t="s">
        <v>37</v>
      </c>
      <c r="F288" s="235" t="s">
        <v>366</v>
      </c>
      <c r="G288" s="233"/>
      <c r="H288" s="236">
        <v>-7.6000000000000005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2" t="s">
        <v>135</v>
      </c>
      <c r="AU288" s="242" t="s">
        <v>90</v>
      </c>
      <c r="AV288" s="14" t="s">
        <v>90</v>
      </c>
      <c r="AW288" s="14" t="s">
        <v>137</v>
      </c>
      <c r="AX288" s="14" t="s">
        <v>81</v>
      </c>
      <c r="AY288" s="242" t="s">
        <v>126</v>
      </c>
    </row>
    <row r="289" s="15" customFormat="1">
      <c r="A289" s="15"/>
      <c r="B289" s="243"/>
      <c r="C289" s="244"/>
      <c r="D289" s="223" t="s">
        <v>135</v>
      </c>
      <c r="E289" s="245" t="s">
        <v>37</v>
      </c>
      <c r="F289" s="246" t="s">
        <v>139</v>
      </c>
      <c r="G289" s="244"/>
      <c r="H289" s="247">
        <v>85.100000000000009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3" t="s">
        <v>135</v>
      </c>
      <c r="AU289" s="253" t="s">
        <v>90</v>
      </c>
      <c r="AV289" s="15" t="s">
        <v>133</v>
      </c>
      <c r="AW289" s="15" t="s">
        <v>137</v>
      </c>
      <c r="AX289" s="15" t="s">
        <v>23</v>
      </c>
      <c r="AY289" s="253" t="s">
        <v>126</v>
      </c>
    </row>
    <row r="290" s="12" customFormat="1" ht="22.8" customHeight="1">
      <c r="A290" s="12"/>
      <c r="B290" s="192"/>
      <c r="C290" s="193"/>
      <c r="D290" s="194" t="s">
        <v>80</v>
      </c>
      <c r="E290" s="206" t="s">
        <v>367</v>
      </c>
      <c r="F290" s="206" t="s">
        <v>368</v>
      </c>
      <c r="G290" s="193"/>
      <c r="H290" s="193"/>
      <c r="I290" s="196"/>
      <c r="J290" s="207">
        <f>BK290</f>
        <v>0</v>
      </c>
      <c r="K290" s="193"/>
      <c r="L290" s="198"/>
      <c r="M290" s="199"/>
      <c r="N290" s="200"/>
      <c r="O290" s="200"/>
      <c r="P290" s="201">
        <f>SUM(P291:P299)</f>
        <v>0</v>
      </c>
      <c r="Q290" s="200"/>
      <c r="R290" s="201">
        <f>SUM(R291:R299)</f>
        <v>0.0385</v>
      </c>
      <c r="S290" s="200"/>
      <c r="T290" s="202">
        <f>SUM(T291:T299)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3" t="s">
        <v>90</v>
      </c>
      <c r="AT290" s="204" t="s">
        <v>80</v>
      </c>
      <c r="AU290" s="204" t="s">
        <v>23</v>
      </c>
      <c r="AY290" s="203" t="s">
        <v>126</v>
      </c>
      <c r="BK290" s="205">
        <f>SUM(BK291:BK299)</f>
        <v>0</v>
      </c>
    </row>
    <row r="291" s="2" customFormat="1" ht="24.15" customHeight="1">
      <c r="A291" s="40"/>
      <c r="B291" s="41"/>
      <c r="C291" s="208" t="s">
        <v>369</v>
      </c>
      <c r="D291" s="208" t="s">
        <v>128</v>
      </c>
      <c r="E291" s="209" t="s">
        <v>370</v>
      </c>
      <c r="F291" s="210" t="s">
        <v>371</v>
      </c>
      <c r="G291" s="211" t="s">
        <v>131</v>
      </c>
      <c r="H291" s="212">
        <v>17.5</v>
      </c>
      <c r="I291" s="213"/>
      <c r="J291" s="214">
        <f>ROUND(I291*H291,2)</f>
        <v>0</v>
      </c>
      <c r="K291" s="210" t="s">
        <v>132</v>
      </c>
      <c r="L291" s="46"/>
      <c r="M291" s="215" t="s">
        <v>37</v>
      </c>
      <c r="N291" s="216" t="s">
        <v>52</v>
      </c>
      <c r="O291" s="86"/>
      <c r="P291" s="217">
        <f>O291*H291</f>
        <v>0</v>
      </c>
      <c r="Q291" s="217">
        <v>0.0018799999999999999</v>
      </c>
      <c r="R291" s="217">
        <f>Q291*H291</f>
        <v>0.032899999999999999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210</v>
      </c>
      <c r="AT291" s="219" t="s">
        <v>128</v>
      </c>
      <c r="AU291" s="219" t="s">
        <v>90</v>
      </c>
      <c r="AY291" s="18" t="s">
        <v>126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8" t="s">
        <v>23</v>
      </c>
      <c r="BK291" s="220">
        <f>ROUND(I291*H291,2)</f>
        <v>0</v>
      </c>
      <c r="BL291" s="18" t="s">
        <v>210</v>
      </c>
      <c r="BM291" s="219" t="s">
        <v>372</v>
      </c>
    </row>
    <row r="292" s="13" customFormat="1">
      <c r="A292" s="13"/>
      <c r="B292" s="221"/>
      <c r="C292" s="222"/>
      <c r="D292" s="223" t="s">
        <v>135</v>
      </c>
      <c r="E292" s="224" t="s">
        <v>37</v>
      </c>
      <c r="F292" s="225" t="s">
        <v>136</v>
      </c>
      <c r="G292" s="222"/>
      <c r="H292" s="224" t="s">
        <v>37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135</v>
      </c>
      <c r="AU292" s="231" t="s">
        <v>90</v>
      </c>
      <c r="AV292" s="13" t="s">
        <v>23</v>
      </c>
      <c r="AW292" s="13" t="s">
        <v>137</v>
      </c>
      <c r="AX292" s="13" t="s">
        <v>81</v>
      </c>
      <c r="AY292" s="231" t="s">
        <v>126</v>
      </c>
    </row>
    <row r="293" s="14" customFormat="1">
      <c r="A293" s="14"/>
      <c r="B293" s="232"/>
      <c r="C293" s="233"/>
      <c r="D293" s="223" t="s">
        <v>135</v>
      </c>
      <c r="E293" s="234" t="s">
        <v>37</v>
      </c>
      <c r="F293" s="235" t="s">
        <v>373</v>
      </c>
      <c r="G293" s="233"/>
      <c r="H293" s="236">
        <v>17.5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135</v>
      </c>
      <c r="AU293" s="242" t="s">
        <v>90</v>
      </c>
      <c r="AV293" s="14" t="s">
        <v>90</v>
      </c>
      <c r="AW293" s="14" t="s">
        <v>137</v>
      </c>
      <c r="AX293" s="14" t="s">
        <v>81</v>
      </c>
      <c r="AY293" s="242" t="s">
        <v>126</v>
      </c>
    </row>
    <row r="294" s="15" customFormat="1">
      <c r="A294" s="15"/>
      <c r="B294" s="243"/>
      <c r="C294" s="244"/>
      <c r="D294" s="223" t="s">
        <v>135</v>
      </c>
      <c r="E294" s="245" t="s">
        <v>37</v>
      </c>
      <c r="F294" s="246" t="s">
        <v>139</v>
      </c>
      <c r="G294" s="244"/>
      <c r="H294" s="247">
        <v>17.5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3" t="s">
        <v>135</v>
      </c>
      <c r="AU294" s="253" t="s">
        <v>90</v>
      </c>
      <c r="AV294" s="15" t="s">
        <v>133</v>
      </c>
      <c r="AW294" s="15" t="s">
        <v>137</v>
      </c>
      <c r="AX294" s="15" t="s">
        <v>23</v>
      </c>
      <c r="AY294" s="253" t="s">
        <v>126</v>
      </c>
    </row>
    <row r="295" s="2" customFormat="1" ht="14.4" customHeight="1">
      <c r="A295" s="40"/>
      <c r="B295" s="41"/>
      <c r="C295" s="208" t="s">
        <v>374</v>
      </c>
      <c r="D295" s="208" t="s">
        <v>128</v>
      </c>
      <c r="E295" s="209" t="s">
        <v>375</v>
      </c>
      <c r="F295" s="210" t="s">
        <v>376</v>
      </c>
      <c r="G295" s="211" t="s">
        <v>177</v>
      </c>
      <c r="H295" s="212">
        <v>35</v>
      </c>
      <c r="I295" s="213"/>
      <c r="J295" s="214">
        <f>ROUND(I295*H295,2)</f>
        <v>0</v>
      </c>
      <c r="K295" s="210" t="s">
        <v>132</v>
      </c>
      <c r="L295" s="46"/>
      <c r="M295" s="215" t="s">
        <v>37</v>
      </c>
      <c r="N295" s="216" t="s">
        <v>52</v>
      </c>
      <c r="O295" s="86"/>
      <c r="P295" s="217">
        <f>O295*H295</f>
        <v>0</v>
      </c>
      <c r="Q295" s="217">
        <v>0.00016000000000000001</v>
      </c>
      <c r="R295" s="217">
        <f>Q295*H295</f>
        <v>0.0056000000000000008</v>
      </c>
      <c r="S295" s="217">
        <v>0</v>
      </c>
      <c r="T295" s="218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9" t="s">
        <v>210</v>
      </c>
      <c r="AT295" s="219" t="s">
        <v>128</v>
      </c>
      <c r="AU295" s="219" t="s">
        <v>90</v>
      </c>
      <c r="AY295" s="18" t="s">
        <v>126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18" t="s">
        <v>23</v>
      </c>
      <c r="BK295" s="220">
        <f>ROUND(I295*H295,2)</f>
        <v>0</v>
      </c>
      <c r="BL295" s="18" t="s">
        <v>210</v>
      </c>
      <c r="BM295" s="219" t="s">
        <v>377</v>
      </c>
    </row>
    <row r="296" s="13" customFormat="1">
      <c r="A296" s="13"/>
      <c r="B296" s="221"/>
      <c r="C296" s="222"/>
      <c r="D296" s="223" t="s">
        <v>135</v>
      </c>
      <c r="E296" s="224" t="s">
        <v>37</v>
      </c>
      <c r="F296" s="225" t="s">
        <v>136</v>
      </c>
      <c r="G296" s="222"/>
      <c r="H296" s="224" t="s">
        <v>37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135</v>
      </c>
      <c r="AU296" s="231" t="s">
        <v>90</v>
      </c>
      <c r="AV296" s="13" t="s">
        <v>23</v>
      </c>
      <c r="AW296" s="13" t="s">
        <v>137</v>
      </c>
      <c r="AX296" s="13" t="s">
        <v>81</v>
      </c>
      <c r="AY296" s="231" t="s">
        <v>126</v>
      </c>
    </row>
    <row r="297" s="14" customFormat="1">
      <c r="A297" s="14"/>
      <c r="B297" s="232"/>
      <c r="C297" s="233"/>
      <c r="D297" s="223" t="s">
        <v>135</v>
      </c>
      <c r="E297" s="234" t="s">
        <v>37</v>
      </c>
      <c r="F297" s="235" t="s">
        <v>378</v>
      </c>
      <c r="G297" s="233"/>
      <c r="H297" s="236">
        <v>35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135</v>
      </c>
      <c r="AU297" s="242" t="s">
        <v>90</v>
      </c>
      <c r="AV297" s="14" t="s">
        <v>90</v>
      </c>
      <c r="AW297" s="14" t="s">
        <v>137</v>
      </c>
      <c r="AX297" s="14" t="s">
        <v>81</v>
      </c>
      <c r="AY297" s="242" t="s">
        <v>126</v>
      </c>
    </row>
    <row r="298" s="15" customFormat="1">
      <c r="A298" s="15"/>
      <c r="B298" s="243"/>
      <c r="C298" s="244"/>
      <c r="D298" s="223" t="s">
        <v>135</v>
      </c>
      <c r="E298" s="245" t="s">
        <v>37</v>
      </c>
      <c r="F298" s="246" t="s">
        <v>139</v>
      </c>
      <c r="G298" s="244"/>
      <c r="H298" s="247">
        <v>35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3" t="s">
        <v>135</v>
      </c>
      <c r="AU298" s="253" t="s">
        <v>90</v>
      </c>
      <c r="AV298" s="15" t="s">
        <v>133</v>
      </c>
      <c r="AW298" s="15" t="s">
        <v>137</v>
      </c>
      <c r="AX298" s="15" t="s">
        <v>23</v>
      </c>
      <c r="AY298" s="253" t="s">
        <v>126</v>
      </c>
    </row>
    <row r="299" s="2" customFormat="1" ht="24.15" customHeight="1">
      <c r="A299" s="40"/>
      <c r="B299" s="41"/>
      <c r="C299" s="208" t="s">
        <v>379</v>
      </c>
      <c r="D299" s="208" t="s">
        <v>128</v>
      </c>
      <c r="E299" s="209" t="s">
        <v>380</v>
      </c>
      <c r="F299" s="210" t="s">
        <v>381</v>
      </c>
      <c r="G299" s="211" t="s">
        <v>225</v>
      </c>
      <c r="H299" s="212">
        <v>0.039</v>
      </c>
      <c r="I299" s="213"/>
      <c r="J299" s="214">
        <f>ROUND(I299*H299,2)</f>
        <v>0</v>
      </c>
      <c r="K299" s="210" t="s">
        <v>132</v>
      </c>
      <c r="L299" s="46"/>
      <c r="M299" s="215" t="s">
        <v>37</v>
      </c>
      <c r="N299" s="216" t="s">
        <v>52</v>
      </c>
      <c r="O299" s="86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9" t="s">
        <v>210</v>
      </c>
      <c r="AT299" s="219" t="s">
        <v>128</v>
      </c>
      <c r="AU299" s="219" t="s">
        <v>90</v>
      </c>
      <c r="AY299" s="18" t="s">
        <v>126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8" t="s">
        <v>23</v>
      </c>
      <c r="BK299" s="220">
        <f>ROUND(I299*H299,2)</f>
        <v>0</v>
      </c>
      <c r="BL299" s="18" t="s">
        <v>210</v>
      </c>
      <c r="BM299" s="219" t="s">
        <v>382</v>
      </c>
    </row>
    <row r="300" s="12" customFormat="1" ht="22.8" customHeight="1">
      <c r="A300" s="12"/>
      <c r="B300" s="192"/>
      <c r="C300" s="193"/>
      <c r="D300" s="194" t="s">
        <v>80</v>
      </c>
      <c r="E300" s="206" t="s">
        <v>169</v>
      </c>
      <c r="F300" s="206" t="s">
        <v>383</v>
      </c>
      <c r="G300" s="193"/>
      <c r="H300" s="193"/>
      <c r="I300" s="196"/>
      <c r="J300" s="207">
        <f>BK300</f>
        <v>0</v>
      </c>
      <c r="K300" s="193"/>
      <c r="L300" s="198"/>
      <c r="M300" s="199"/>
      <c r="N300" s="200"/>
      <c r="O300" s="200"/>
      <c r="P300" s="201">
        <f>SUM(P301:P348)</f>
        <v>0</v>
      </c>
      <c r="Q300" s="200"/>
      <c r="R300" s="201">
        <f>SUM(R301:R348)</f>
        <v>6.2057002000000008</v>
      </c>
      <c r="S300" s="200"/>
      <c r="T300" s="202">
        <f>SUM(T301:T348)</f>
        <v>0.10000000000000001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3" t="s">
        <v>23</v>
      </c>
      <c r="AT300" s="204" t="s">
        <v>80</v>
      </c>
      <c r="AU300" s="204" t="s">
        <v>23</v>
      </c>
      <c r="AY300" s="203" t="s">
        <v>126</v>
      </c>
      <c r="BK300" s="205">
        <f>SUM(BK301:BK348)</f>
        <v>0</v>
      </c>
    </row>
    <row r="301" s="2" customFormat="1" ht="14.4" customHeight="1">
      <c r="A301" s="40"/>
      <c r="B301" s="41"/>
      <c r="C301" s="208" t="s">
        <v>384</v>
      </c>
      <c r="D301" s="208" t="s">
        <v>128</v>
      </c>
      <c r="E301" s="209" t="s">
        <v>385</v>
      </c>
      <c r="F301" s="210" t="s">
        <v>386</v>
      </c>
      <c r="G301" s="211" t="s">
        <v>177</v>
      </c>
      <c r="H301" s="212">
        <v>93</v>
      </c>
      <c r="I301" s="213"/>
      <c r="J301" s="214">
        <f>ROUND(I301*H301,2)</f>
        <v>0</v>
      </c>
      <c r="K301" s="210" t="s">
        <v>132</v>
      </c>
      <c r="L301" s="46"/>
      <c r="M301" s="215" t="s">
        <v>37</v>
      </c>
      <c r="N301" s="216" t="s">
        <v>52</v>
      </c>
      <c r="O301" s="86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9" t="s">
        <v>133</v>
      </c>
      <c r="AT301" s="219" t="s">
        <v>128</v>
      </c>
      <c r="AU301" s="219" t="s">
        <v>90</v>
      </c>
      <c r="AY301" s="18" t="s">
        <v>126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18" t="s">
        <v>23</v>
      </c>
      <c r="BK301" s="220">
        <f>ROUND(I301*H301,2)</f>
        <v>0</v>
      </c>
      <c r="BL301" s="18" t="s">
        <v>133</v>
      </c>
      <c r="BM301" s="219" t="s">
        <v>387</v>
      </c>
    </row>
    <row r="302" s="14" customFormat="1">
      <c r="A302" s="14"/>
      <c r="B302" s="232"/>
      <c r="C302" s="233"/>
      <c r="D302" s="223" t="s">
        <v>135</v>
      </c>
      <c r="E302" s="234" t="s">
        <v>37</v>
      </c>
      <c r="F302" s="235" t="s">
        <v>388</v>
      </c>
      <c r="G302" s="233"/>
      <c r="H302" s="236">
        <v>93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135</v>
      </c>
      <c r="AU302" s="242" t="s">
        <v>90</v>
      </c>
      <c r="AV302" s="14" t="s">
        <v>90</v>
      </c>
      <c r="AW302" s="14" t="s">
        <v>137</v>
      </c>
      <c r="AX302" s="14" t="s">
        <v>81</v>
      </c>
      <c r="AY302" s="242" t="s">
        <v>126</v>
      </c>
    </row>
    <row r="303" s="15" customFormat="1">
      <c r="A303" s="15"/>
      <c r="B303" s="243"/>
      <c r="C303" s="244"/>
      <c r="D303" s="223" t="s">
        <v>135</v>
      </c>
      <c r="E303" s="245" t="s">
        <v>37</v>
      </c>
      <c r="F303" s="246" t="s">
        <v>139</v>
      </c>
      <c r="G303" s="244"/>
      <c r="H303" s="247">
        <v>93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3" t="s">
        <v>135</v>
      </c>
      <c r="AU303" s="253" t="s">
        <v>90</v>
      </c>
      <c r="AV303" s="15" t="s">
        <v>133</v>
      </c>
      <c r="AW303" s="15" t="s">
        <v>137</v>
      </c>
      <c r="AX303" s="15" t="s">
        <v>23</v>
      </c>
      <c r="AY303" s="253" t="s">
        <v>126</v>
      </c>
    </row>
    <row r="304" s="2" customFormat="1" ht="14.4" customHeight="1">
      <c r="A304" s="40"/>
      <c r="B304" s="41"/>
      <c r="C304" s="254" t="s">
        <v>389</v>
      </c>
      <c r="D304" s="254" t="s">
        <v>222</v>
      </c>
      <c r="E304" s="255" t="s">
        <v>390</v>
      </c>
      <c r="F304" s="256" t="s">
        <v>391</v>
      </c>
      <c r="G304" s="257" t="s">
        <v>177</v>
      </c>
      <c r="H304" s="258">
        <v>93.930000000000007</v>
      </c>
      <c r="I304" s="259"/>
      <c r="J304" s="260">
        <f>ROUND(I304*H304,2)</f>
        <v>0</v>
      </c>
      <c r="K304" s="256" t="s">
        <v>132</v>
      </c>
      <c r="L304" s="261"/>
      <c r="M304" s="262" t="s">
        <v>37</v>
      </c>
      <c r="N304" s="263" t="s">
        <v>52</v>
      </c>
      <c r="O304" s="86"/>
      <c r="P304" s="217">
        <f>O304*H304</f>
        <v>0</v>
      </c>
      <c r="Q304" s="217">
        <v>0.00114</v>
      </c>
      <c r="R304" s="217">
        <f>Q304*H304</f>
        <v>0.1070802</v>
      </c>
      <c r="S304" s="217">
        <v>0</v>
      </c>
      <c r="T304" s="21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9" t="s">
        <v>169</v>
      </c>
      <c r="AT304" s="219" t="s">
        <v>222</v>
      </c>
      <c r="AU304" s="219" t="s">
        <v>90</v>
      </c>
      <c r="AY304" s="18" t="s">
        <v>126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8" t="s">
        <v>23</v>
      </c>
      <c r="BK304" s="220">
        <f>ROUND(I304*H304,2)</f>
        <v>0</v>
      </c>
      <c r="BL304" s="18" t="s">
        <v>133</v>
      </c>
      <c r="BM304" s="219" t="s">
        <v>392</v>
      </c>
    </row>
    <row r="305" s="14" customFormat="1">
      <c r="A305" s="14"/>
      <c r="B305" s="232"/>
      <c r="C305" s="233"/>
      <c r="D305" s="223" t="s">
        <v>135</v>
      </c>
      <c r="E305" s="234" t="s">
        <v>37</v>
      </c>
      <c r="F305" s="235" t="s">
        <v>393</v>
      </c>
      <c r="G305" s="233"/>
      <c r="H305" s="236">
        <v>93.930000000000007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2" t="s">
        <v>135</v>
      </c>
      <c r="AU305" s="242" t="s">
        <v>90</v>
      </c>
      <c r="AV305" s="14" t="s">
        <v>90</v>
      </c>
      <c r="AW305" s="14" t="s">
        <v>137</v>
      </c>
      <c r="AX305" s="14" t="s">
        <v>81</v>
      </c>
      <c r="AY305" s="242" t="s">
        <v>126</v>
      </c>
    </row>
    <row r="306" s="15" customFormat="1">
      <c r="A306" s="15"/>
      <c r="B306" s="243"/>
      <c r="C306" s="244"/>
      <c r="D306" s="223" t="s">
        <v>135</v>
      </c>
      <c r="E306" s="245" t="s">
        <v>37</v>
      </c>
      <c r="F306" s="246" t="s">
        <v>139</v>
      </c>
      <c r="G306" s="244"/>
      <c r="H306" s="247">
        <v>93.930000000000007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3" t="s">
        <v>135</v>
      </c>
      <c r="AU306" s="253" t="s">
        <v>90</v>
      </c>
      <c r="AV306" s="15" t="s">
        <v>133</v>
      </c>
      <c r="AW306" s="15" t="s">
        <v>137</v>
      </c>
      <c r="AX306" s="15" t="s">
        <v>23</v>
      </c>
      <c r="AY306" s="253" t="s">
        <v>126</v>
      </c>
    </row>
    <row r="307" s="2" customFormat="1" ht="24.15" customHeight="1">
      <c r="A307" s="40"/>
      <c r="B307" s="41"/>
      <c r="C307" s="208" t="s">
        <v>394</v>
      </c>
      <c r="D307" s="208" t="s">
        <v>128</v>
      </c>
      <c r="E307" s="209" t="s">
        <v>395</v>
      </c>
      <c r="F307" s="210" t="s">
        <v>396</v>
      </c>
      <c r="G307" s="211" t="s">
        <v>177</v>
      </c>
      <c r="H307" s="212">
        <v>10</v>
      </c>
      <c r="I307" s="213"/>
      <c r="J307" s="214">
        <f>ROUND(I307*H307,2)</f>
        <v>0</v>
      </c>
      <c r="K307" s="210" t="s">
        <v>132</v>
      </c>
      <c r="L307" s="46"/>
      <c r="M307" s="215" t="s">
        <v>37</v>
      </c>
      <c r="N307" s="216" t="s">
        <v>52</v>
      </c>
      <c r="O307" s="86"/>
      <c r="P307" s="217">
        <f>O307*H307</f>
        <v>0</v>
      </c>
      <c r="Q307" s="217">
        <v>0.0027599999999999999</v>
      </c>
      <c r="R307" s="217">
        <f>Q307*H307</f>
        <v>0.0276</v>
      </c>
      <c r="S307" s="217">
        <v>0</v>
      </c>
      <c r="T307" s="218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9" t="s">
        <v>133</v>
      </c>
      <c r="AT307" s="219" t="s">
        <v>128</v>
      </c>
      <c r="AU307" s="219" t="s">
        <v>90</v>
      </c>
      <c r="AY307" s="18" t="s">
        <v>126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8" t="s">
        <v>23</v>
      </c>
      <c r="BK307" s="220">
        <f>ROUND(I307*H307,2)</f>
        <v>0</v>
      </c>
      <c r="BL307" s="18" t="s">
        <v>133</v>
      </c>
      <c r="BM307" s="219" t="s">
        <v>397</v>
      </c>
    </row>
    <row r="308" s="14" customFormat="1">
      <c r="A308" s="14"/>
      <c r="B308" s="232"/>
      <c r="C308" s="233"/>
      <c r="D308" s="223" t="s">
        <v>135</v>
      </c>
      <c r="E308" s="234" t="s">
        <v>37</v>
      </c>
      <c r="F308" s="235" t="s">
        <v>261</v>
      </c>
      <c r="G308" s="233"/>
      <c r="H308" s="236">
        <v>10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135</v>
      </c>
      <c r="AU308" s="242" t="s">
        <v>90</v>
      </c>
      <c r="AV308" s="14" t="s">
        <v>90</v>
      </c>
      <c r="AW308" s="14" t="s">
        <v>137</v>
      </c>
      <c r="AX308" s="14" t="s">
        <v>81</v>
      </c>
      <c r="AY308" s="242" t="s">
        <v>126</v>
      </c>
    </row>
    <row r="309" s="15" customFormat="1">
      <c r="A309" s="15"/>
      <c r="B309" s="243"/>
      <c r="C309" s="244"/>
      <c r="D309" s="223" t="s">
        <v>135</v>
      </c>
      <c r="E309" s="245" t="s">
        <v>37</v>
      </c>
      <c r="F309" s="246" t="s">
        <v>139</v>
      </c>
      <c r="G309" s="244"/>
      <c r="H309" s="247">
        <v>10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3" t="s">
        <v>135</v>
      </c>
      <c r="AU309" s="253" t="s">
        <v>90</v>
      </c>
      <c r="AV309" s="15" t="s">
        <v>133</v>
      </c>
      <c r="AW309" s="15" t="s">
        <v>137</v>
      </c>
      <c r="AX309" s="15" t="s">
        <v>23</v>
      </c>
      <c r="AY309" s="253" t="s">
        <v>126</v>
      </c>
    </row>
    <row r="310" s="2" customFormat="1" ht="14.4" customHeight="1">
      <c r="A310" s="40"/>
      <c r="B310" s="41"/>
      <c r="C310" s="208" t="s">
        <v>398</v>
      </c>
      <c r="D310" s="208" t="s">
        <v>128</v>
      </c>
      <c r="E310" s="209" t="s">
        <v>399</v>
      </c>
      <c r="F310" s="210" t="s">
        <v>400</v>
      </c>
      <c r="G310" s="211" t="s">
        <v>401</v>
      </c>
      <c r="H310" s="212">
        <v>3</v>
      </c>
      <c r="I310" s="213"/>
      <c r="J310" s="214">
        <f>ROUND(I310*H310,2)</f>
        <v>0</v>
      </c>
      <c r="K310" s="210" t="s">
        <v>132</v>
      </c>
      <c r="L310" s="46"/>
      <c r="M310" s="215" t="s">
        <v>37</v>
      </c>
      <c r="N310" s="216" t="s">
        <v>52</v>
      </c>
      <c r="O310" s="86"/>
      <c r="P310" s="217">
        <f>O310*H310</f>
        <v>0</v>
      </c>
      <c r="Q310" s="217">
        <v>0.34089999999999998</v>
      </c>
      <c r="R310" s="217">
        <f>Q310*H310</f>
        <v>1.0226999999999999</v>
      </c>
      <c r="S310" s="217">
        <v>0</v>
      </c>
      <c r="T310" s="21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9" t="s">
        <v>133</v>
      </c>
      <c r="AT310" s="219" t="s">
        <v>128</v>
      </c>
      <c r="AU310" s="219" t="s">
        <v>90</v>
      </c>
      <c r="AY310" s="18" t="s">
        <v>126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8" t="s">
        <v>23</v>
      </c>
      <c r="BK310" s="220">
        <f>ROUND(I310*H310,2)</f>
        <v>0</v>
      </c>
      <c r="BL310" s="18" t="s">
        <v>133</v>
      </c>
      <c r="BM310" s="219" t="s">
        <v>402</v>
      </c>
    </row>
    <row r="311" s="14" customFormat="1">
      <c r="A311" s="14"/>
      <c r="B311" s="232"/>
      <c r="C311" s="233"/>
      <c r="D311" s="223" t="s">
        <v>135</v>
      </c>
      <c r="E311" s="234" t="s">
        <v>37</v>
      </c>
      <c r="F311" s="235" t="s">
        <v>403</v>
      </c>
      <c r="G311" s="233"/>
      <c r="H311" s="236">
        <v>3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2" t="s">
        <v>135</v>
      </c>
      <c r="AU311" s="242" t="s">
        <v>90</v>
      </c>
      <c r="AV311" s="14" t="s">
        <v>90</v>
      </c>
      <c r="AW311" s="14" t="s">
        <v>137</v>
      </c>
      <c r="AX311" s="14" t="s">
        <v>81</v>
      </c>
      <c r="AY311" s="242" t="s">
        <v>126</v>
      </c>
    </row>
    <row r="312" s="15" customFormat="1">
      <c r="A312" s="15"/>
      <c r="B312" s="243"/>
      <c r="C312" s="244"/>
      <c r="D312" s="223" t="s">
        <v>135</v>
      </c>
      <c r="E312" s="245" t="s">
        <v>37</v>
      </c>
      <c r="F312" s="246" t="s">
        <v>139</v>
      </c>
      <c r="G312" s="244"/>
      <c r="H312" s="247">
        <v>3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3" t="s">
        <v>135</v>
      </c>
      <c r="AU312" s="253" t="s">
        <v>90</v>
      </c>
      <c r="AV312" s="15" t="s">
        <v>133</v>
      </c>
      <c r="AW312" s="15" t="s">
        <v>137</v>
      </c>
      <c r="AX312" s="15" t="s">
        <v>23</v>
      </c>
      <c r="AY312" s="253" t="s">
        <v>126</v>
      </c>
    </row>
    <row r="313" s="2" customFormat="1" ht="14.4" customHeight="1">
      <c r="A313" s="40"/>
      <c r="B313" s="41"/>
      <c r="C313" s="254" t="s">
        <v>404</v>
      </c>
      <c r="D313" s="254" t="s">
        <v>222</v>
      </c>
      <c r="E313" s="255" t="s">
        <v>405</v>
      </c>
      <c r="F313" s="256" t="s">
        <v>406</v>
      </c>
      <c r="G313" s="257" t="s">
        <v>401</v>
      </c>
      <c r="H313" s="258">
        <v>3</v>
      </c>
      <c r="I313" s="259"/>
      <c r="J313" s="260">
        <f>ROUND(I313*H313,2)</f>
        <v>0</v>
      </c>
      <c r="K313" s="256" t="s">
        <v>132</v>
      </c>
      <c r="L313" s="261"/>
      <c r="M313" s="262" t="s">
        <v>37</v>
      </c>
      <c r="N313" s="263" t="s">
        <v>52</v>
      </c>
      <c r="O313" s="86"/>
      <c r="P313" s="217">
        <f>O313*H313</f>
        <v>0</v>
      </c>
      <c r="Q313" s="217">
        <v>0.097000000000000003</v>
      </c>
      <c r="R313" s="217">
        <f>Q313*H313</f>
        <v>0.29100000000000004</v>
      </c>
      <c r="S313" s="217">
        <v>0</v>
      </c>
      <c r="T313" s="218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9" t="s">
        <v>169</v>
      </c>
      <c r="AT313" s="219" t="s">
        <v>222</v>
      </c>
      <c r="AU313" s="219" t="s">
        <v>90</v>
      </c>
      <c r="AY313" s="18" t="s">
        <v>126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8" t="s">
        <v>23</v>
      </c>
      <c r="BK313" s="220">
        <f>ROUND(I313*H313,2)</f>
        <v>0</v>
      </c>
      <c r="BL313" s="18" t="s">
        <v>133</v>
      </c>
      <c r="BM313" s="219" t="s">
        <v>407</v>
      </c>
    </row>
    <row r="314" s="14" customFormat="1">
      <c r="A314" s="14"/>
      <c r="B314" s="232"/>
      <c r="C314" s="233"/>
      <c r="D314" s="223" t="s">
        <v>135</v>
      </c>
      <c r="E314" s="234" t="s">
        <v>37</v>
      </c>
      <c r="F314" s="235" t="s">
        <v>403</v>
      </c>
      <c r="G314" s="233"/>
      <c r="H314" s="236">
        <v>3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135</v>
      </c>
      <c r="AU314" s="242" t="s">
        <v>90</v>
      </c>
      <c r="AV314" s="14" t="s">
        <v>90</v>
      </c>
      <c r="AW314" s="14" t="s">
        <v>137</v>
      </c>
      <c r="AX314" s="14" t="s">
        <v>81</v>
      </c>
      <c r="AY314" s="242" t="s">
        <v>126</v>
      </c>
    </row>
    <row r="315" s="15" customFormat="1">
      <c r="A315" s="15"/>
      <c r="B315" s="243"/>
      <c r="C315" s="244"/>
      <c r="D315" s="223" t="s">
        <v>135</v>
      </c>
      <c r="E315" s="245" t="s">
        <v>37</v>
      </c>
      <c r="F315" s="246" t="s">
        <v>139</v>
      </c>
      <c r="G315" s="244"/>
      <c r="H315" s="247">
        <v>3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3" t="s">
        <v>135</v>
      </c>
      <c r="AU315" s="253" t="s">
        <v>90</v>
      </c>
      <c r="AV315" s="15" t="s">
        <v>133</v>
      </c>
      <c r="AW315" s="15" t="s">
        <v>137</v>
      </c>
      <c r="AX315" s="15" t="s">
        <v>23</v>
      </c>
      <c r="AY315" s="253" t="s">
        <v>126</v>
      </c>
    </row>
    <row r="316" s="2" customFormat="1" ht="14.4" customHeight="1">
      <c r="A316" s="40"/>
      <c r="B316" s="41"/>
      <c r="C316" s="254" t="s">
        <v>408</v>
      </c>
      <c r="D316" s="254" t="s">
        <v>222</v>
      </c>
      <c r="E316" s="255" t="s">
        <v>409</v>
      </c>
      <c r="F316" s="256" t="s">
        <v>410</v>
      </c>
      <c r="G316" s="257" t="s">
        <v>401</v>
      </c>
      <c r="H316" s="258">
        <v>3</v>
      </c>
      <c r="I316" s="259"/>
      <c r="J316" s="260">
        <f>ROUND(I316*H316,2)</f>
        <v>0</v>
      </c>
      <c r="K316" s="256" t="s">
        <v>132</v>
      </c>
      <c r="L316" s="261"/>
      <c r="M316" s="262" t="s">
        <v>37</v>
      </c>
      <c r="N316" s="263" t="s">
        <v>52</v>
      </c>
      <c r="O316" s="86"/>
      <c r="P316" s="217">
        <f>O316*H316</f>
        <v>0</v>
      </c>
      <c r="Q316" s="217">
        <v>0.111</v>
      </c>
      <c r="R316" s="217">
        <f>Q316*H316</f>
        <v>0.33300000000000002</v>
      </c>
      <c r="S316" s="217">
        <v>0</v>
      </c>
      <c r="T316" s="21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9" t="s">
        <v>169</v>
      </c>
      <c r="AT316" s="219" t="s">
        <v>222</v>
      </c>
      <c r="AU316" s="219" t="s">
        <v>90</v>
      </c>
      <c r="AY316" s="18" t="s">
        <v>126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8" t="s">
        <v>23</v>
      </c>
      <c r="BK316" s="220">
        <f>ROUND(I316*H316,2)</f>
        <v>0</v>
      </c>
      <c r="BL316" s="18" t="s">
        <v>133</v>
      </c>
      <c r="BM316" s="219" t="s">
        <v>411</v>
      </c>
    </row>
    <row r="317" s="14" customFormat="1">
      <c r="A317" s="14"/>
      <c r="B317" s="232"/>
      <c r="C317" s="233"/>
      <c r="D317" s="223" t="s">
        <v>135</v>
      </c>
      <c r="E317" s="234" t="s">
        <v>37</v>
      </c>
      <c r="F317" s="235" t="s">
        <v>403</v>
      </c>
      <c r="G317" s="233"/>
      <c r="H317" s="236">
        <v>3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2" t="s">
        <v>135</v>
      </c>
      <c r="AU317" s="242" t="s">
        <v>90</v>
      </c>
      <c r="AV317" s="14" t="s">
        <v>90</v>
      </c>
      <c r="AW317" s="14" t="s">
        <v>137</v>
      </c>
      <c r="AX317" s="14" t="s">
        <v>81</v>
      </c>
      <c r="AY317" s="242" t="s">
        <v>126</v>
      </c>
    </row>
    <row r="318" s="15" customFormat="1">
      <c r="A318" s="15"/>
      <c r="B318" s="243"/>
      <c r="C318" s="244"/>
      <c r="D318" s="223" t="s">
        <v>135</v>
      </c>
      <c r="E318" s="245" t="s">
        <v>37</v>
      </c>
      <c r="F318" s="246" t="s">
        <v>139</v>
      </c>
      <c r="G318" s="244"/>
      <c r="H318" s="247">
        <v>3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3" t="s">
        <v>135</v>
      </c>
      <c r="AU318" s="253" t="s">
        <v>90</v>
      </c>
      <c r="AV318" s="15" t="s">
        <v>133</v>
      </c>
      <c r="AW318" s="15" t="s">
        <v>137</v>
      </c>
      <c r="AX318" s="15" t="s">
        <v>23</v>
      </c>
      <c r="AY318" s="253" t="s">
        <v>126</v>
      </c>
    </row>
    <row r="319" s="2" customFormat="1" ht="14.4" customHeight="1">
      <c r="A319" s="40"/>
      <c r="B319" s="41"/>
      <c r="C319" s="254" t="s">
        <v>412</v>
      </c>
      <c r="D319" s="254" t="s">
        <v>222</v>
      </c>
      <c r="E319" s="255" t="s">
        <v>413</v>
      </c>
      <c r="F319" s="256" t="s">
        <v>414</v>
      </c>
      <c r="G319" s="257" t="s">
        <v>401</v>
      </c>
      <c r="H319" s="258">
        <v>3</v>
      </c>
      <c r="I319" s="259"/>
      <c r="J319" s="260">
        <f>ROUND(I319*H319,2)</f>
        <v>0</v>
      </c>
      <c r="K319" s="256" t="s">
        <v>132</v>
      </c>
      <c r="L319" s="261"/>
      <c r="M319" s="262" t="s">
        <v>37</v>
      </c>
      <c r="N319" s="263" t="s">
        <v>52</v>
      </c>
      <c r="O319" s="86"/>
      <c r="P319" s="217">
        <f>O319*H319</f>
        <v>0</v>
      </c>
      <c r="Q319" s="217">
        <v>0.057000000000000002</v>
      </c>
      <c r="R319" s="217">
        <f>Q319*H319</f>
        <v>0.17100000000000001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169</v>
      </c>
      <c r="AT319" s="219" t="s">
        <v>222</v>
      </c>
      <c r="AU319" s="219" t="s">
        <v>90</v>
      </c>
      <c r="AY319" s="18" t="s">
        <v>126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8" t="s">
        <v>23</v>
      </c>
      <c r="BK319" s="220">
        <f>ROUND(I319*H319,2)</f>
        <v>0</v>
      </c>
      <c r="BL319" s="18" t="s">
        <v>133</v>
      </c>
      <c r="BM319" s="219" t="s">
        <v>415</v>
      </c>
    </row>
    <row r="320" s="14" customFormat="1">
      <c r="A320" s="14"/>
      <c r="B320" s="232"/>
      <c r="C320" s="233"/>
      <c r="D320" s="223" t="s">
        <v>135</v>
      </c>
      <c r="E320" s="234" t="s">
        <v>37</v>
      </c>
      <c r="F320" s="235" t="s">
        <v>403</v>
      </c>
      <c r="G320" s="233"/>
      <c r="H320" s="236">
        <v>3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135</v>
      </c>
      <c r="AU320" s="242" t="s">
        <v>90</v>
      </c>
      <c r="AV320" s="14" t="s">
        <v>90</v>
      </c>
      <c r="AW320" s="14" t="s">
        <v>137</v>
      </c>
      <c r="AX320" s="14" t="s">
        <v>81</v>
      </c>
      <c r="AY320" s="242" t="s">
        <v>126</v>
      </c>
    </row>
    <row r="321" s="15" customFormat="1">
      <c r="A321" s="15"/>
      <c r="B321" s="243"/>
      <c r="C321" s="244"/>
      <c r="D321" s="223" t="s">
        <v>135</v>
      </c>
      <c r="E321" s="245" t="s">
        <v>37</v>
      </c>
      <c r="F321" s="246" t="s">
        <v>139</v>
      </c>
      <c r="G321" s="244"/>
      <c r="H321" s="247">
        <v>3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3" t="s">
        <v>135</v>
      </c>
      <c r="AU321" s="253" t="s">
        <v>90</v>
      </c>
      <c r="AV321" s="15" t="s">
        <v>133</v>
      </c>
      <c r="AW321" s="15" t="s">
        <v>137</v>
      </c>
      <c r="AX321" s="15" t="s">
        <v>23</v>
      </c>
      <c r="AY321" s="253" t="s">
        <v>126</v>
      </c>
    </row>
    <row r="322" s="2" customFormat="1" ht="14.4" customHeight="1">
      <c r="A322" s="40"/>
      <c r="B322" s="41"/>
      <c r="C322" s="254" t="s">
        <v>416</v>
      </c>
      <c r="D322" s="254" t="s">
        <v>222</v>
      </c>
      <c r="E322" s="255" t="s">
        <v>417</v>
      </c>
      <c r="F322" s="256" t="s">
        <v>418</v>
      </c>
      <c r="G322" s="257" t="s">
        <v>401</v>
      </c>
      <c r="H322" s="258">
        <v>3</v>
      </c>
      <c r="I322" s="259"/>
      <c r="J322" s="260">
        <f>ROUND(I322*H322,2)</f>
        <v>0</v>
      </c>
      <c r="K322" s="256" t="s">
        <v>132</v>
      </c>
      <c r="L322" s="261"/>
      <c r="M322" s="262" t="s">
        <v>37</v>
      </c>
      <c r="N322" s="263" t="s">
        <v>52</v>
      </c>
      <c r="O322" s="86"/>
      <c r="P322" s="217">
        <f>O322*H322</f>
        <v>0</v>
      </c>
      <c r="Q322" s="217">
        <v>0.027</v>
      </c>
      <c r="R322" s="217">
        <f>Q322*H322</f>
        <v>0.081000000000000003</v>
      </c>
      <c r="S322" s="217">
        <v>0</v>
      </c>
      <c r="T322" s="218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9" t="s">
        <v>169</v>
      </c>
      <c r="AT322" s="219" t="s">
        <v>222</v>
      </c>
      <c r="AU322" s="219" t="s">
        <v>90</v>
      </c>
      <c r="AY322" s="18" t="s">
        <v>126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8" t="s">
        <v>23</v>
      </c>
      <c r="BK322" s="220">
        <f>ROUND(I322*H322,2)</f>
        <v>0</v>
      </c>
      <c r="BL322" s="18" t="s">
        <v>133</v>
      </c>
      <c r="BM322" s="219" t="s">
        <v>419</v>
      </c>
    </row>
    <row r="323" s="14" customFormat="1">
      <c r="A323" s="14"/>
      <c r="B323" s="232"/>
      <c r="C323" s="233"/>
      <c r="D323" s="223" t="s">
        <v>135</v>
      </c>
      <c r="E323" s="234" t="s">
        <v>37</v>
      </c>
      <c r="F323" s="235" t="s">
        <v>403</v>
      </c>
      <c r="G323" s="233"/>
      <c r="H323" s="236">
        <v>3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2" t="s">
        <v>135</v>
      </c>
      <c r="AU323" s="242" t="s">
        <v>90</v>
      </c>
      <c r="AV323" s="14" t="s">
        <v>90</v>
      </c>
      <c r="AW323" s="14" t="s">
        <v>137</v>
      </c>
      <c r="AX323" s="14" t="s">
        <v>81</v>
      </c>
      <c r="AY323" s="242" t="s">
        <v>126</v>
      </c>
    </row>
    <row r="324" s="15" customFormat="1">
      <c r="A324" s="15"/>
      <c r="B324" s="243"/>
      <c r="C324" s="244"/>
      <c r="D324" s="223" t="s">
        <v>135</v>
      </c>
      <c r="E324" s="245" t="s">
        <v>37</v>
      </c>
      <c r="F324" s="246" t="s">
        <v>139</v>
      </c>
      <c r="G324" s="244"/>
      <c r="H324" s="247">
        <v>3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3" t="s">
        <v>135</v>
      </c>
      <c r="AU324" s="253" t="s">
        <v>90</v>
      </c>
      <c r="AV324" s="15" t="s">
        <v>133</v>
      </c>
      <c r="AW324" s="15" t="s">
        <v>137</v>
      </c>
      <c r="AX324" s="15" t="s">
        <v>23</v>
      </c>
      <c r="AY324" s="253" t="s">
        <v>126</v>
      </c>
    </row>
    <row r="325" s="2" customFormat="1" ht="14.4" customHeight="1">
      <c r="A325" s="40"/>
      <c r="B325" s="41"/>
      <c r="C325" s="254" t="s">
        <v>420</v>
      </c>
      <c r="D325" s="254" t="s">
        <v>222</v>
      </c>
      <c r="E325" s="255" t="s">
        <v>421</v>
      </c>
      <c r="F325" s="256" t="s">
        <v>422</v>
      </c>
      <c r="G325" s="257" t="s">
        <v>401</v>
      </c>
      <c r="H325" s="258">
        <v>3</v>
      </c>
      <c r="I325" s="259"/>
      <c r="J325" s="260">
        <f>ROUND(I325*H325,2)</f>
        <v>0</v>
      </c>
      <c r="K325" s="256" t="s">
        <v>132</v>
      </c>
      <c r="L325" s="261"/>
      <c r="M325" s="262" t="s">
        <v>37</v>
      </c>
      <c r="N325" s="263" t="s">
        <v>52</v>
      </c>
      <c r="O325" s="86"/>
      <c r="P325" s="217">
        <f>O325*H325</f>
        <v>0</v>
      </c>
      <c r="Q325" s="217">
        <v>0.0040000000000000001</v>
      </c>
      <c r="R325" s="217">
        <f>Q325*H325</f>
        <v>0.012</v>
      </c>
      <c r="S325" s="217">
        <v>0</v>
      </c>
      <c r="T325" s="218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9" t="s">
        <v>169</v>
      </c>
      <c r="AT325" s="219" t="s">
        <v>222</v>
      </c>
      <c r="AU325" s="219" t="s">
        <v>90</v>
      </c>
      <c r="AY325" s="18" t="s">
        <v>126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8" t="s">
        <v>23</v>
      </c>
      <c r="BK325" s="220">
        <f>ROUND(I325*H325,2)</f>
        <v>0</v>
      </c>
      <c r="BL325" s="18" t="s">
        <v>133</v>
      </c>
      <c r="BM325" s="219" t="s">
        <v>423</v>
      </c>
    </row>
    <row r="326" s="14" customFormat="1">
      <c r="A326" s="14"/>
      <c r="B326" s="232"/>
      <c r="C326" s="233"/>
      <c r="D326" s="223" t="s">
        <v>135</v>
      </c>
      <c r="E326" s="234" t="s">
        <v>37</v>
      </c>
      <c r="F326" s="235" t="s">
        <v>403</v>
      </c>
      <c r="G326" s="233"/>
      <c r="H326" s="236">
        <v>3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2" t="s">
        <v>135</v>
      </c>
      <c r="AU326" s="242" t="s">
        <v>90</v>
      </c>
      <c r="AV326" s="14" t="s">
        <v>90</v>
      </c>
      <c r="AW326" s="14" t="s">
        <v>137</v>
      </c>
      <c r="AX326" s="14" t="s">
        <v>81</v>
      </c>
      <c r="AY326" s="242" t="s">
        <v>126</v>
      </c>
    </row>
    <row r="327" s="15" customFormat="1">
      <c r="A327" s="15"/>
      <c r="B327" s="243"/>
      <c r="C327" s="244"/>
      <c r="D327" s="223" t="s">
        <v>135</v>
      </c>
      <c r="E327" s="245" t="s">
        <v>37</v>
      </c>
      <c r="F327" s="246" t="s">
        <v>139</v>
      </c>
      <c r="G327" s="244"/>
      <c r="H327" s="247">
        <v>3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3" t="s">
        <v>135</v>
      </c>
      <c r="AU327" s="253" t="s">
        <v>90</v>
      </c>
      <c r="AV327" s="15" t="s">
        <v>133</v>
      </c>
      <c r="AW327" s="15" t="s">
        <v>137</v>
      </c>
      <c r="AX327" s="15" t="s">
        <v>23</v>
      </c>
      <c r="AY327" s="253" t="s">
        <v>126</v>
      </c>
    </row>
    <row r="328" s="2" customFormat="1" ht="14.4" customHeight="1">
      <c r="A328" s="40"/>
      <c r="B328" s="41"/>
      <c r="C328" s="208" t="s">
        <v>424</v>
      </c>
      <c r="D328" s="208" t="s">
        <v>128</v>
      </c>
      <c r="E328" s="209" t="s">
        <v>425</v>
      </c>
      <c r="F328" s="210" t="s">
        <v>426</v>
      </c>
      <c r="G328" s="211" t="s">
        <v>401</v>
      </c>
      <c r="H328" s="212">
        <v>1</v>
      </c>
      <c r="I328" s="213"/>
      <c r="J328" s="214">
        <f>ROUND(I328*H328,2)</f>
        <v>0</v>
      </c>
      <c r="K328" s="210" t="s">
        <v>132</v>
      </c>
      <c r="L328" s="46"/>
      <c r="M328" s="215" t="s">
        <v>37</v>
      </c>
      <c r="N328" s="216" t="s">
        <v>52</v>
      </c>
      <c r="O328" s="86"/>
      <c r="P328" s="217">
        <f>O328*H328</f>
        <v>0</v>
      </c>
      <c r="Q328" s="217">
        <v>0.21734000000000001</v>
      </c>
      <c r="R328" s="217">
        <f>Q328*H328</f>
        <v>0.21734000000000001</v>
      </c>
      <c r="S328" s="217">
        <v>0</v>
      </c>
      <c r="T328" s="21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9" t="s">
        <v>133</v>
      </c>
      <c r="AT328" s="219" t="s">
        <v>128</v>
      </c>
      <c r="AU328" s="219" t="s">
        <v>90</v>
      </c>
      <c r="AY328" s="18" t="s">
        <v>126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8" t="s">
        <v>23</v>
      </c>
      <c r="BK328" s="220">
        <f>ROUND(I328*H328,2)</f>
        <v>0</v>
      </c>
      <c r="BL328" s="18" t="s">
        <v>133</v>
      </c>
      <c r="BM328" s="219" t="s">
        <v>427</v>
      </c>
    </row>
    <row r="329" s="14" customFormat="1">
      <c r="A329" s="14"/>
      <c r="B329" s="232"/>
      <c r="C329" s="233"/>
      <c r="D329" s="223" t="s">
        <v>135</v>
      </c>
      <c r="E329" s="234" t="s">
        <v>37</v>
      </c>
      <c r="F329" s="235" t="s">
        <v>428</v>
      </c>
      <c r="G329" s="233"/>
      <c r="H329" s="236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135</v>
      </c>
      <c r="AU329" s="242" t="s">
        <v>90</v>
      </c>
      <c r="AV329" s="14" t="s">
        <v>90</v>
      </c>
      <c r="AW329" s="14" t="s">
        <v>137</v>
      </c>
      <c r="AX329" s="14" t="s">
        <v>81</v>
      </c>
      <c r="AY329" s="242" t="s">
        <v>126</v>
      </c>
    </row>
    <row r="330" s="15" customFormat="1">
      <c r="A330" s="15"/>
      <c r="B330" s="243"/>
      <c r="C330" s="244"/>
      <c r="D330" s="223" t="s">
        <v>135</v>
      </c>
      <c r="E330" s="245" t="s">
        <v>37</v>
      </c>
      <c r="F330" s="246" t="s">
        <v>139</v>
      </c>
      <c r="G330" s="244"/>
      <c r="H330" s="247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3" t="s">
        <v>135</v>
      </c>
      <c r="AU330" s="253" t="s">
        <v>90</v>
      </c>
      <c r="AV330" s="15" t="s">
        <v>133</v>
      </c>
      <c r="AW330" s="15" t="s">
        <v>137</v>
      </c>
      <c r="AX330" s="15" t="s">
        <v>23</v>
      </c>
      <c r="AY330" s="253" t="s">
        <v>126</v>
      </c>
    </row>
    <row r="331" s="2" customFormat="1" ht="14.4" customHeight="1">
      <c r="A331" s="40"/>
      <c r="B331" s="41"/>
      <c r="C331" s="254" t="s">
        <v>429</v>
      </c>
      <c r="D331" s="254" t="s">
        <v>222</v>
      </c>
      <c r="E331" s="255" t="s">
        <v>430</v>
      </c>
      <c r="F331" s="256" t="s">
        <v>431</v>
      </c>
      <c r="G331" s="257" t="s">
        <v>401</v>
      </c>
      <c r="H331" s="258">
        <v>1</v>
      </c>
      <c r="I331" s="259"/>
      <c r="J331" s="260">
        <f>ROUND(I331*H331,2)</f>
        <v>0</v>
      </c>
      <c r="K331" s="256" t="s">
        <v>132</v>
      </c>
      <c r="L331" s="261"/>
      <c r="M331" s="262" t="s">
        <v>37</v>
      </c>
      <c r="N331" s="263" t="s">
        <v>52</v>
      </c>
      <c r="O331" s="86"/>
      <c r="P331" s="217">
        <f>O331*H331</f>
        <v>0</v>
      </c>
      <c r="Q331" s="217">
        <v>0.12</v>
      </c>
      <c r="R331" s="217">
        <f>Q331*H331</f>
        <v>0.12</v>
      </c>
      <c r="S331" s="217">
        <v>0</v>
      </c>
      <c r="T331" s="21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9" t="s">
        <v>169</v>
      </c>
      <c r="AT331" s="219" t="s">
        <v>222</v>
      </c>
      <c r="AU331" s="219" t="s">
        <v>90</v>
      </c>
      <c r="AY331" s="18" t="s">
        <v>126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8" t="s">
        <v>23</v>
      </c>
      <c r="BK331" s="220">
        <f>ROUND(I331*H331,2)</f>
        <v>0</v>
      </c>
      <c r="BL331" s="18" t="s">
        <v>133</v>
      </c>
      <c r="BM331" s="219" t="s">
        <v>432</v>
      </c>
    </row>
    <row r="332" s="14" customFormat="1">
      <c r="A332" s="14"/>
      <c r="B332" s="232"/>
      <c r="C332" s="233"/>
      <c r="D332" s="223" t="s">
        <v>135</v>
      </c>
      <c r="E332" s="234" t="s">
        <v>37</v>
      </c>
      <c r="F332" s="235" t="s">
        <v>428</v>
      </c>
      <c r="G332" s="233"/>
      <c r="H332" s="236">
        <v>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2" t="s">
        <v>135</v>
      </c>
      <c r="AU332" s="242" t="s">
        <v>90</v>
      </c>
      <c r="AV332" s="14" t="s">
        <v>90</v>
      </c>
      <c r="AW332" s="14" t="s">
        <v>137</v>
      </c>
      <c r="AX332" s="14" t="s">
        <v>81</v>
      </c>
      <c r="AY332" s="242" t="s">
        <v>126</v>
      </c>
    </row>
    <row r="333" s="15" customFormat="1">
      <c r="A333" s="15"/>
      <c r="B333" s="243"/>
      <c r="C333" s="244"/>
      <c r="D333" s="223" t="s">
        <v>135</v>
      </c>
      <c r="E333" s="245" t="s">
        <v>37</v>
      </c>
      <c r="F333" s="246" t="s">
        <v>139</v>
      </c>
      <c r="G333" s="244"/>
      <c r="H333" s="247">
        <v>1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3" t="s">
        <v>135</v>
      </c>
      <c r="AU333" s="253" t="s">
        <v>90</v>
      </c>
      <c r="AV333" s="15" t="s">
        <v>133</v>
      </c>
      <c r="AW333" s="15" t="s">
        <v>137</v>
      </c>
      <c r="AX333" s="15" t="s">
        <v>23</v>
      </c>
      <c r="AY333" s="253" t="s">
        <v>126</v>
      </c>
    </row>
    <row r="334" s="2" customFormat="1" ht="14.4" customHeight="1">
      <c r="A334" s="40"/>
      <c r="B334" s="41"/>
      <c r="C334" s="208" t="s">
        <v>433</v>
      </c>
      <c r="D334" s="208" t="s">
        <v>128</v>
      </c>
      <c r="E334" s="209" t="s">
        <v>434</v>
      </c>
      <c r="F334" s="210" t="s">
        <v>435</v>
      </c>
      <c r="G334" s="211" t="s">
        <v>401</v>
      </c>
      <c r="H334" s="212">
        <v>1</v>
      </c>
      <c r="I334" s="213"/>
      <c r="J334" s="214">
        <f>ROUND(I334*H334,2)</f>
        <v>0</v>
      </c>
      <c r="K334" s="210" t="s">
        <v>132</v>
      </c>
      <c r="L334" s="46"/>
      <c r="M334" s="215" t="s">
        <v>37</v>
      </c>
      <c r="N334" s="216" t="s">
        <v>52</v>
      </c>
      <c r="O334" s="86"/>
      <c r="P334" s="217">
        <f>O334*H334</f>
        <v>0</v>
      </c>
      <c r="Q334" s="217">
        <v>0</v>
      </c>
      <c r="R334" s="217">
        <f>Q334*H334</f>
        <v>0</v>
      </c>
      <c r="S334" s="217">
        <v>0.10000000000000001</v>
      </c>
      <c r="T334" s="218">
        <f>S334*H334</f>
        <v>0.10000000000000001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133</v>
      </c>
      <c r="AT334" s="219" t="s">
        <v>128</v>
      </c>
      <c r="AU334" s="219" t="s">
        <v>90</v>
      </c>
      <c r="AY334" s="18" t="s">
        <v>126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8" t="s">
        <v>23</v>
      </c>
      <c r="BK334" s="220">
        <f>ROUND(I334*H334,2)</f>
        <v>0</v>
      </c>
      <c r="BL334" s="18" t="s">
        <v>133</v>
      </c>
      <c r="BM334" s="219" t="s">
        <v>436</v>
      </c>
    </row>
    <row r="335" s="14" customFormat="1">
      <c r="A335" s="14"/>
      <c r="B335" s="232"/>
      <c r="C335" s="233"/>
      <c r="D335" s="223" t="s">
        <v>135</v>
      </c>
      <c r="E335" s="234" t="s">
        <v>37</v>
      </c>
      <c r="F335" s="235" t="s">
        <v>428</v>
      </c>
      <c r="G335" s="233"/>
      <c r="H335" s="236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135</v>
      </c>
      <c r="AU335" s="242" t="s">
        <v>90</v>
      </c>
      <c r="AV335" s="14" t="s">
        <v>90</v>
      </c>
      <c r="AW335" s="14" t="s">
        <v>137</v>
      </c>
      <c r="AX335" s="14" t="s">
        <v>81</v>
      </c>
      <c r="AY335" s="242" t="s">
        <v>126</v>
      </c>
    </row>
    <row r="336" s="15" customFormat="1">
      <c r="A336" s="15"/>
      <c r="B336" s="243"/>
      <c r="C336" s="244"/>
      <c r="D336" s="223" t="s">
        <v>135</v>
      </c>
      <c r="E336" s="245" t="s">
        <v>37</v>
      </c>
      <c r="F336" s="246" t="s">
        <v>139</v>
      </c>
      <c r="G336" s="244"/>
      <c r="H336" s="247">
        <v>1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3" t="s">
        <v>135</v>
      </c>
      <c r="AU336" s="253" t="s">
        <v>90</v>
      </c>
      <c r="AV336" s="15" t="s">
        <v>133</v>
      </c>
      <c r="AW336" s="15" t="s">
        <v>137</v>
      </c>
      <c r="AX336" s="15" t="s">
        <v>23</v>
      </c>
      <c r="AY336" s="253" t="s">
        <v>126</v>
      </c>
    </row>
    <row r="337" s="2" customFormat="1" ht="14.4" customHeight="1">
      <c r="A337" s="40"/>
      <c r="B337" s="41"/>
      <c r="C337" s="208" t="s">
        <v>437</v>
      </c>
      <c r="D337" s="208" t="s">
        <v>128</v>
      </c>
      <c r="E337" s="209" t="s">
        <v>438</v>
      </c>
      <c r="F337" s="210" t="s">
        <v>439</v>
      </c>
      <c r="G337" s="211" t="s">
        <v>401</v>
      </c>
      <c r="H337" s="212">
        <v>3</v>
      </c>
      <c r="I337" s="213"/>
      <c r="J337" s="214">
        <f>ROUND(I337*H337,2)</f>
        <v>0</v>
      </c>
      <c r="K337" s="210" t="s">
        <v>132</v>
      </c>
      <c r="L337" s="46"/>
      <c r="M337" s="215" t="s">
        <v>37</v>
      </c>
      <c r="N337" s="216" t="s">
        <v>52</v>
      </c>
      <c r="O337" s="86"/>
      <c r="P337" s="217">
        <f>O337*H337</f>
        <v>0</v>
      </c>
      <c r="Q337" s="217">
        <v>0.21734000000000001</v>
      </c>
      <c r="R337" s="217">
        <f>Q337*H337</f>
        <v>0.65202000000000004</v>
      </c>
      <c r="S337" s="217">
        <v>0</v>
      </c>
      <c r="T337" s="218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9" t="s">
        <v>133</v>
      </c>
      <c r="AT337" s="219" t="s">
        <v>128</v>
      </c>
      <c r="AU337" s="219" t="s">
        <v>90</v>
      </c>
      <c r="AY337" s="18" t="s">
        <v>126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8" t="s">
        <v>23</v>
      </c>
      <c r="BK337" s="220">
        <f>ROUND(I337*H337,2)</f>
        <v>0</v>
      </c>
      <c r="BL337" s="18" t="s">
        <v>133</v>
      </c>
      <c r="BM337" s="219" t="s">
        <v>440</v>
      </c>
    </row>
    <row r="338" s="14" customFormat="1">
      <c r="A338" s="14"/>
      <c r="B338" s="232"/>
      <c r="C338" s="233"/>
      <c r="D338" s="223" t="s">
        <v>135</v>
      </c>
      <c r="E338" s="234" t="s">
        <v>37</v>
      </c>
      <c r="F338" s="235" t="s">
        <v>403</v>
      </c>
      <c r="G338" s="233"/>
      <c r="H338" s="236">
        <v>3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2" t="s">
        <v>135</v>
      </c>
      <c r="AU338" s="242" t="s">
        <v>90</v>
      </c>
      <c r="AV338" s="14" t="s">
        <v>90</v>
      </c>
      <c r="AW338" s="14" t="s">
        <v>137</v>
      </c>
      <c r="AX338" s="14" t="s">
        <v>81</v>
      </c>
      <c r="AY338" s="242" t="s">
        <v>126</v>
      </c>
    </row>
    <row r="339" s="15" customFormat="1">
      <c r="A339" s="15"/>
      <c r="B339" s="243"/>
      <c r="C339" s="244"/>
      <c r="D339" s="223" t="s">
        <v>135</v>
      </c>
      <c r="E339" s="245" t="s">
        <v>37</v>
      </c>
      <c r="F339" s="246" t="s">
        <v>139</v>
      </c>
      <c r="G339" s="244"/>
      <c r="H339" s="247">
        <v>3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3" t="s">
        <v>135</v>
      </c>
      <c r="AU339" s="253" t="s">
        <v>90</v>
      </c>
      <c r="AV339" s="15" t="s">
        <v>133</v>
      </c>
      <c r="AW339" s="15" t="s">
        <v>137</v>
      </c>
      <c r="AX339" s="15" t="s">
        <v>23</v>
      </c>
      <c r="AY339" s="253" t="s">
        <v>126</v>
      </c>
    </row>
    <row r="340" s="2" customFormat="1" ht="14.4" customHeight="1">
      <c r="A340" s="40"/>
      <c r="B340" s="41"/>
      <c r="C340" s="254" t="s">
        <v>441</v>
      </c>
      <c r="D340" s="254" t="s">
        <v>222</v>
      </c>
      <c r="E340" s="255" t="s">
        <v>442</v>
      </c>
      <c r="F340" s="256" t="s">
        <v>443</v>
      </c>
      <c r="G340" s="257" t="s">
        <v>401</v>
      </c>
      <c r="H340" s="258">
        <v>3</v>
      </c>
      <c r="I340" s="259"/>
      <c r="J340" s="260">
        <f>ROUND(I340*H340,2)</f>
        <v>0</v>
      </c>
      <c r="K340" s="256" t="s">
        <v>132</v>
      </c>
      <c r="L340" s="261"/>
      <c r="M340" s="262" t="s">
        <v>37</v>
      </c>
      <c r="N340" s="263" t="s">
        <v>52</v>
      </c>
      <c r="O340" s="86"/>
      <c r="P340" s="217">
        <f>O340*H340</f>
        <v>0</v>
      </c>
      <c r="Q340" s="217">
        <v>0.050599999999999999</v>
      </c>
      <c r="R340" s="217">
        <f>Q340*H340</f>
        <v>0.15179999999999999</v>
      </c>
      <c r="S340" s="217">
        <v>0</v>
      </c>
      <c r="T340" s="218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9" t="s">
        <v>169</v>
      </c>
      <c r="AT340" s="219" t="s">
        <v>222</v>
      </c>
      <c r="AU340" s="219" t="s">
        <v>90</v>
      </c>
      <c r="AY340" s="18" t="s">
        <v>126</v>
      </c>
      <c r="BE340" s="220">
        <f>IF(N340="základní",J340,0)</f>
        <v>0</v>
      </c>
      <c r="BF340" s="220">
        <f>IF(N340="snížená",J340,0)</f>
        <v>0</v>
      </c>
      <c r="BG340" s="220">
        <f>IF(N340="zákl. přenesená",J340,0)</f>
        <v>0</v>
      </c>
      <c r="BH340" s="220">
        <f>IF(N340="sníž. přenesená",J340,0)</f>
        <v>0</v>
      </c>
      <c r="BI340" s="220">
        <f>IF(N340="nulová",J340,0)</f>
        <v>0</v>
      </c>
      <c r="BJ340" s="18" t="s">
        <v>23</v>
      </c>
      <c r="BK340" s="220">
        <f>ROUND(I340*H340,2)</f>
        <v>0</v>
      </c>
      <c r="BL340" s="18" t="s">
        <v>133</v>
      </c>
      <c r="BM340" s="219" t="s">
        <v>444</v>
      </c>
    </row>
    <row r="341" s="14" customFormat="1">
      <c r="A341" s="14"/>
      <c r="B341" s="232"/>
      <c r="C341" s="233"/>
      <c r="D341" s="223" t="s">
        <v>135</v>
      </c>
      <c r="E341" s="234" t="s">
        <v>37</v>
      </c>
      <c r="F341" s="235" t="s">
        <v>403</v>
      </c>
      <c r="G341" s="233"/>
      <c r="H341" s="236">
        <v>3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2" t="s">
        <v>135</v>
      </c>
      <c r="AU341" s="242" t="s">
        <v>90</v>
      </c>
      <c r="AV341" s="14" t="s">
        <v>90</v>
      </c>
      <c r="AW341" s="14" t="s">
        <v>137</v>
      </c>
      <c r="AX341" s="14" t="s">
        <v>81</v>
      </c>
      <c r="AY341" s="242" t="s">
        <v>126</v>
      </c>
    </row>
    <row r="342" s="15" customFormat="1">
      <c r="A342" s="15"/>
      <c r="B342" s="243"/>
      <c r="C342" s="244"/>
      <c r="D342" s="223" t="s">
        <v>135</v>
      </c>
      <c r="E342" s="245" t="s">
        <v>37</v>
      </c>
      <c r="F342" s="246" t="s">
        <v>139</v>
      </c>
      <c r="G342" s="244"/>
      <c r="H342" s="247">
        <v>3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3" t="s">
        <v>135</v>
      </c>
      <c r="AU342" s="253" t="s">
        <v>90</v>
      </c>
      <c r="AV342" s="15" t="s">
        <v>133</v>
      </c>
      <c r="AW342" s="15" t="s">
        <v>137</v>
      </c>
      <c r="AX342" s="15" t="s">
        <v>23</v>
      </c>
      <c r="AY342" s="253" t="s">
        <v>126</v>
      </c>
    </row>
    <row r="343" s="2" customFormat="1" ht="14.4" customHeight="1">
      <c r="A343" s="40"/>
      <c r="B343" s="41"/>
      <c r="C343" s="208" t="s">
        <v>445</v>
      </c>
      <c r="D343" s="208" t="s">
        <v>128</v>
      </c>
      <c r="E343" s="209" t="s">
        <v>446</v>
      </c>
      <c r="F343" s="210" t="s">
        <v>447</v>
      </c>
      <c r="G343" s="211" t="s">
        <v>401</v>
      </c>
      <c r="H343" s="212">
        <v>2</v>
      </c>
      <c r="I343" s="213"/>
      <c r="J343" s="214">
        <f>ROUND(I343*H343,2)</f>
        <v>0</v>
      </c>
      <c r="K343" s="210" t="s">
        <v>132</v>
      </c>
      <c r="L343" s="46"/>
      <c r="M343" s="215" t="s">
        <v>37</v>
      </c>
      <c r="N343" s="216" t="s">
        <v>52</v>
      </c>
      <c r="O343" s="86"/>
      <c r="P343" s="217">
        <f>O343*H343</f>
        <v>0</v>
      </c>
      <c r="Q343" s="217">
        <v>0.42080000000000001</v>
      </c>
      <c r="R343" s="217">
        <f>Q343*H343</f>
        <v>0.84160000000000001</v>
      </c>
      <c r="S343" s="217">
        <v>0</v>
      </c>
      <c r="T343" s="218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9" t="s">
        <v>133</v>
      </c>
      <c r="AT343" s="219" t="s">
        <v>128</v>
      </c>
      <c r="AU343" s="219" t="s">
        <v>90</v>
      </c>
      <c r="AY343" s="18" t="s">
        <v>126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8" t="s">
        <v>23</v>
      </c>
      <c r="BK343" s="220">
        <f>ROUND(I343*H343,2)</f>
        <v>0</v>
      </c>
      <c r="BL343" s="18" t="s">
        <v>133</v>
      </c>
      <c r="BM343" s="219" t="s">
        <v>448</v>
      </c>
    </row>
    <row r="344" s="14" customFormat="1">
      <c r="A344" s="14"/>
      <c r="B344" s="232"/>
      <c r="C344" s="233"/>
      <c r="D344" s="223" t="s">
        <v>135</v>
      </c>
      <c r="E344" s="234" t="s">
        <v>37</v>
      </c>
      <c r="F344" s="235" t="s">
        <v>449</v>
      </c>
      <c r="G344" s="233"/>
      <c r="H344" s="236">
        <v>2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2" t="s">
        <v>135</v>
      </c>
      <c r="AU344" s="242" t="s">
        <v>90</v>
      </c>
      <c r="AV344" s="14" t="s">
        <v>90</v>
      </c>
      <c r="AW344" s="14" t="s">
        <v>137</v>
      </c>
      <c r="AX344" s="14" t="s">
        <v>81</v>
      </c>
      <c r="AY344" s="242" t="s">
        <v>126</v>
      </c>
    </row>
    <row r="345" s="15" customFormat="1">
      <c r="A345" s="15"/>
      <c r="B345" s="243"/>
      <c r="C345" s="244"/>
      <c r="D345" s="223" t="s">
        <v>135</v>
      </c>
      <c r="E345" s="245" t="s">
        <v>37</v>
      </c>
      <c r="F345" s="246" t="s">
        <v>139</v>
      </c>
      <c r="G345" s="244"/>
      <c r="H345" s="247">
        <v>2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3" t="s">
        <v>135</v>
      </c>
      <c r="AU345" s="253" t="s">
        <v>90</v>
      </c>
      <c r="AV345" s="15" t="s">
        <v>133</v>
      </c>
      <c r="AW345" s="15" t="s">
        <v>137</v>
      </c>
      <c r="AX345" s="15" t="s">
        <v>23</v>
      </c>
      <c r="AY345" s="253" t="s">
        <v>126</v>
      </c>
    </row>
    <row r="346" s="2" customFormat="1" ht="24.15" customHeight="1">
      <c r="A346" s="40"/>
      <c r="B346" s="41"/>
      <c r="C346" s="208" t="s">
        <v>450</v>
      </c>
      <c r="D346" s="208" t="s">
        <v>128</v>
      </c>
      <c r="E346" s="209" t="s">
        <v>451</v>
      </c>
      <c r="F346" s="210" t="s">
        <v>452</v>
      </c>
      <c r="G346" s="211" t="s">
        <v>401</v>
      </c>
      <c r="H346" s="212">
        <v>7</v>
      </c>
      <c r="I346" s="213"/>
      <c r="J346" s="214">
        <f>ROUND(I346*H346,2)</f>
        <v>0</v>
      </c>
      <c r="K346" s="210" t="s">
        <v>132</v>
      </c>
      <c r="L346" s="46"/>
      <c r="M346" s="215" t="s">
        <v>37</v>
      </c>
      <c r="N346" s="216" t="s">
        <v>52</v>
      </c>
      <c r="O346" s="86"/>
      <c r="P346" s="217">
        <f>O346*H346</f>
        <v>0</v>
      </c>
      <c r="Q346" s="217">
        <v>0.31108000000000002</v>
      </c>
      <c r="R346" s="217">
        <f>Q346*H346</f>
        <v>2.1775600000000002</v>
      </c>
      <c r="S346" s="217">
        <v>0</v>
      </c>
      <c r="T346" s="218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9" t="s">
        <v>133</v>
      </c>
      <c r="AT346" s="219" t="s">
        <v>128</v>
      </c>
      <c r="AU346" s="219" t="s">
        <v>90</v>
      </c>
      <c r="AY346" s="18" t="s">
        <v>126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8" t="s">
        <v>23</v>
      </c>
      <c r="BK346" s="220">
        <f>ROUND(I346*H346,2)</f>
        <v>0</v>
      </c>
      <c r="BL346" s="18" t="s">
        <v>133</v>
      </c>
      <c r="BM346" s="219" t="s">
        <v>453</v>
      </c>
    </row>
    <row r="347" s="14" customFormat="1">
      <c r="A347" s="14"/>
      <c r="B347" s="232"/>
      <c r="C347" s="233"/>
      <c r="D347" s="223" t="s">
        <v>135</v>
      </c>
      <c r="E347" s="234" t="s">
        <v>37</v>
      </c>
      <c r="F347" s="235" t="s">
        <v>454</v>
      </c>
      <c r="G347" s="233"/>
      <c r="H347" s="236">
        <v>7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135</v>
      </c>
      <c r="AU347" s="242" t="s">
        <v>90</v>
      </c>
      <c r="AV347" s="14" t="s">
        <v>90</v>
      </c>
      <c r="AW347" s="14" t="s">
        <v>137</v>
      </c>
      <c r="AX347" s="14" t="s">
        <v>81</v>
      </c>
      <c r="AY347" s="242" t="s">
        <v>126</v>
      </c>
    </row>
    <row r="348" s="15" customFormat="1">
      <c r="A348" s="15"/>
      <c r="B348" s="243"/>
      <c r="C348" s="244"/>
      <c r="D348" s="223" t="s">
        <v>135</v>
      </c>
      <c r="E348" s="245" t="s">
        <v>37</v>
      </c>
      <c r="F348" s="246" t="s">
        <v>139</v>
      </c>
      <c r="G348" s="244"/>
      <c r="H348" s="247">
        <v>7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3" t="s">
        <v>135</v>
      </c>
      <c r="AU348" s="253" t="s">
        <v>90</v>
      </c>
      <c r="AV348" s="15" t="s">
        <v>133</v>
      </c>
      <c r="AW348" s="15" t="s">
        <v>137</v>
      </c>
      <c r="AX348" s="15" t="s">
        <v>23</v>
      </c>
      <c r="AY348" s="253" t="s">
        <v>126</v>
      </c>
    </row>
    <row r="349" s="12" customFormat="1" ht="22.8" customHeight="1">
      <c r="A349" s="12"/>
      <c r="B349" s="192"/>
      <c r="C349" s="193"/>
      <c r="D349" s="194" t="s">
        <v>80</v>
      </c>
      <c r="E349" s="206" t="s">
        <v>174</v>
      </c>
      <c r="F349" s="206" t="s">
        <v>455</v>
      </c>
      <c r="G349" s="193"/>
      <c r="H349" s="193"/>
      <c r="I349" s="196"/>
      <c r="J349" s="207">
        <f>BK349</f>
        <v>0</v>
      </c>
      <c r="K349" s="193"/>
      <c r="L349" s="198"/>
      <c r="M349" s="199"/>
      <c r="N349" s="200"/>
      <c r="O349" s="200"/>
      <c r="P349" s="201">
        <f>SUM(P350:P451)</f>
        <v>0</v>
      </c>
      <c r="Q349" s="200"/>
      <c r="R349" s="201">
        <f>SUM(R350:R451)</f>
        <v>45.560651800000002</v>
      </c>
      <c r="S349" s="200"/>
      <c r="T349" s="202">
        <f>SUM(T350:T451)</f>
        <v>7.05246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3" t="s">
        <v>23</v>
      </c>
      <c r="AT349" s="204" t="s">
        <v>80</v>
      </c>
      <c r="AU349" s="204" t="s">
        <v>23</v>
      </c>
      <c r="AY349" s="203" t="s">
        <v>126</v>
      </c>
      <c r="BK349" s="205">
        <f>SUM(BK350:BK451)</f>
        <v>0</v>
      </c>
    </row>
    <row r="350" s="2" customFormat="1" ht="14.4" customHeight="1">
      <c r="A350" s="40"/>
      <c r="B350" s="41"/>
      <c r="C350" s="208" t="s">
        <v>456</v>
      </c>
      <c r="D350" s="208" t="s">
        <v>128</v>
      </c>
      <c r="E350" s="209" t="s">
        <v>457</v>
      </c>
      <c r="F350" s="210" t="s">
        <v>458</v>
      </c>
      <c r="G350" s="211" t="s">
        <v>401</v>
      </c>
      <c r="H350" s="212">
        <v>2</v>
      </c>
      <c r="I350" s="213"/>
      <c r="J350" s="214">
        <f>ROUND(I350*H350,2)</f>
        <v>0</v>
      </c>
      <c r="K350" s="210" t="s">
        <v>132</v>
      </c>
      <c r="L350" s="46"/>
      <c r="M350" s="215" t="s">
        <v>37</v>
      </c>
      <c r="N350" s="216" t="s">
        <v>52</v>
      </c>
      <c r="O350" s="86"/>
      <c r="P350" s="217">
        <f>O350*H350</f>
        <v>0</v>
      </c>
      <c r="Q350" s="217">
        <v>0</v>
      </c>
      <c r="R350" s="217">
        <f>Q350*H350</f>
        <v>0</v>
      </c>
      <c r="S350" s="217">
        <v>0</v>
      </c>
      <c r="T350" s="218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9" t="s">
        <v>133</v>
      </c>
      <c r="AT350" s="219" t="s">
        <v>128</v>
      </c>
      <c r="AU350" s="219" t="s">
        <v>90</v>
      </c>
      <c r="AY350" s="18" t="s">
        <v>126</v>
      </c>
      <c r="BE350" s="220">
        <f>IF(N350="základní",J350,0)</f>
        <v>0</v>
      </c>
      <c r="BF350" s="220">
        <f>IF(N350="snížená",J350,0)</f>
        <v>0</v>
      </c>
      <c r="BG350" s="220">
        <f>IF(N350="zákl. přenesená",J350,0)</f>
        <v>0</v>
      </c>
      <c r="BH350" s="220">
        <f>IF(N350="sníž. přenesená",J350,0)</f>
        <v>0</v>
      </c>
      <c r="BI350" s="220">
        <f>IF(N350="nulová",J350,0)</f>
        <v>0</v>
      </c>
      <c r="BJ350" s="18" t="s">
        <v>23</v>
      </c>
      <c r="BK350" s="220">
        <f>ROUND(I350*H350,2)</f>
        <v>0</v>
      </c>
      <c r="BL350" s="18" t="s">
        <v>133</v>
      </c>
      <c r="BM350" s="219" t="s">
        <v>459</v>
      </c>
    </row>
    <row r="351" s="13" customFormat="1">
      <c r="A351" s="13"/>
      <c r="B351" s="221"/>
      <c r="C351" s="222"/>
      <c r="D351" s="223" t="s">
        <v>135</v>
      </c>
      <c r="E351" s="224" t="s">
        <v>37</v>
      </c>
      <c r="F351" s="225" t="s">
        <v>460</v>
      </c>
      <c r="G351" s="222"/>
      <c r="H351" s="224" t="s">
        <v>37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135</v>
      </c>
      <c r="AU351" s="231" t="s">
        <v>90</v>
      </c>
      <c r="AV351" s="13" t="s">
        <v>23</v>
      </c>
      <c r="AW351" s="13" t="s">
        <v>137</v>
      </c>
      <c r="AX351" s="13" t="s">
        <v>81</v>
      </c>
      <c r="AY351" s="231" t="s">
        <v>126</v>
      </c>
    </row>
    <row r="352" s="14" customFormat="1">
      <c r="A352" s="14"/>
      <c r="B352" s="232"/>
      <c r="C352" s="233"/>
      <c r="D352" s="223" t="s">
        <v>135</v>
      </c>
      <c r="E352" s="234" t="s">
        <v>37</v>
      </c>
      <c r="F352" s="235" t="s">
        <v>461</v>
      </c>
      <c r="G352" s="233"/>
      <c r="H352" s="236">
        <v>2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2" t="s">
        <v>135</v>
      </c>
      <c r="AU352" s="242" t="s">
        <v>90</v>
      </c>
      <c r="AV352" s="14" t="s">
        <v>90</v>
      </c>
      <c r="AW352" s="14" t="s">
        <v>137</v>
      </c>
      <c r="AX352" s="14" t="s">
        <v>81</v>
      </c>
      <c r="AY352" s="242" t="s">
        <v>126</v>
      </c>
    </row>
    <row r="353" s="15" customFormat="1">
      <c r="A353" s="15"/>
      <c r="B353" s="243"/>
      <c r="C353" s="244"/>
      <c r="D353" s="223" t="s">
        <v>135</v>
      </c>
      <c r="E353" s="245" t="s">
        <v>37</v>
      </c>
      <c r="F353" s="246" t="s">
        <v>139</v>
      </c>
      <c r="G353" s="244"/>
      <c r="H353" s="247">
        <v>2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3" t="s">
        <v>135</v>
      </c>
      <c r="AU353" s="253" t="s">
        <v>90</v>
      </c>
      <c r="AV353" s="15" t="s">
        <v>133</v>
      </c>
      <c r="AW353" s="15" t="s">
        <v>137</v>
      </c>
      <c r="AX353" s="15" t="s">
        <v>23</v>
      </c>
      <c r="AY353" s="253" t="s">
        <v>126</v>
      </c>
    </row>
    <row r="354" s="2" customFormat="1" ht="14.4" customHeight="1">
      <c r="A354" s="40"/>
      <c r="B354" s="41"/>
      <c r="C354" s="208" t="s">
        <v>462</v>
      </c>
      <c r="D354" s="208" t="s">
        <v>128</v>
      </c>
      <c r="E354" s="209" t="s">
        <v>463</v>
      </c>
      <c r="F354" s="210" t="s">
        <v>464</v>
      </c>
      <c r="G354" s="211" t="s">
        <v>401</v>
      </c>
      <c r="H354" s="212">
        <v>2</v>
      </c>
      <c r="I354" s="213"/>
      <c r="J354" s="214">
        <f>ROUND(I354*H354,2)</f>
        <v>0</v>
      </c>
      <c r="K354" s="210" t="s">
        <v>132</v>
      </c>
      <c r="L354" s="46"/>
      <c r="M354" s="215" t="s">
        <v>37</v>
      </c>
      <c r="N354" s="216" t="s">
        <v>52</v>
      </c>
      <c r="O354" s="86"/>
      <c r="P354" s="217">
        <f>O354*H354</f>
        <v>0</v>
      </c>
      <c r="Q354" s="217">
        <v>0.00069999999999999999</v>
      </c>
      <c r="R354" s="217">
        <f>Q354*H354</f>
        <v>0.0014</v>
      </c>
      <c r="S354" s="217">
        <v>0</v>
      </c>
      <c r="T354" s="218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9" t="s">
        <v>133</v>
      </c>
      <c r="AT354" s="219" t="s">
        <v>128</v>
      </c>
      <c r="AU354" s="219" t="s">
        <v>90</v>
      </c>
      <c r="AY354" s="18" t="s">
        <v>126</v>
      </c>
      <c r="BE354" s="220">
        <f>IF(N354="základní",J354,0)</f>
        <v>0</v>
      </c>
      <c r="BF354" s="220">
        <f>IF(N354="snížená",J354,0)</f>
        <v>0</v>
      </c>
      <c r="BG354" s="220">
        <f>IF(N354="zákl. přenesená",J354,0)</f>
        <v>0</v>
      </c>
      <c r="BH354" s="220">
        <f>IF(N354="sníž. přenesená",J354,0)</f>
        <v>0</v>
      </c>
      <c r="BI354" s="220">
        <f>IF(N354="nulová",J354,0)</f>
        <v>0</v>
      </c>
      <c r="BJ354" s="18" t="s">
        <v>23</v>
      </c>
      <c r="BK354" s="220">
        <f>ROUND(I354*H354,2)</f>
        <v>0</v>
      </c>
      <c r="BL354" s="18" t="s">
        <v>133</v>
      </c>
      <c r="BM354" s="219" t="s">
        <v>465</v>
      </c>
    </row>
    <row r="355" s="13" customFormat="1">
      <c r="A355" s="13"/>
      <c r="B355" s="221"/>
      <c r="C355" s="222"/>
      <c r="D355" s="223" t="s">
        <v>135</v>
      </c>
      <c r="E355" s="224" t="s">
        <v>37</v>
      </c>
      <c r="F355" s="225" t="s">
        <v>466</v>
      </c>
      <c r="G355" s="222"/>
      <c r="H355" s="224" t="s">
        <v>37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135</v>
      </c>
      <c r="AU355" s="231" t="s">
        <v>90</v>
      </c>
      <c r="AV355" s="13" t="s">
        <v>23</v>
      </c>
      <c r="AW355" s="13" t="s">
        <v>137</v>
      </c>
      <c r="AX355" s="13" t="s">
        <v>81</v>
      </c>
      <c r="AY355" s="231" t="s">
        <v>126</v>
      </c>
    </row>
    <row r="356" s="14" customFormat="1">
      <c r="A356" s="14"/>
      <c r="B356" s="232"/>
      <c r="C356" s="233"/>
      <c r="D356" s="223" t="s">
        <v>135</v>
      </c>
      <c r="E356" s="234" t="s">
        <v>37</v>
      </c>
      <c r="F356" s="235" t="s">
        <v>467</v>
      </c>
      <c r="G356" s="233"/>
      <c r="H356" s="236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2" t="s">
        <v>135</v>
      </c>
      <c r="AU356" s="242" t="s">
        <v>90</v>
      </c>
      <c r="AV356" s="14" t="s">
        <v>90</v>
      </c>
      <c r="AW356" s="14" t="s">
        <v>137</v>
      </c>
      <c r="AX356" s="14" t="s">
        <v>81</v>
      </c>
      <c r="AY356" s="242" t="s">
        <v>126</v>
      </c>
    </row>
    <row r="357" s="14" customFormat="1">
      <c r="A357" s="14"/>
      <c r="B357" s="232"/>
      <c r="C357" s="233"/>
      <c r="D357" s="223" t="s">
        <v>135</v>
      </c>
      <c r="E357" s="234" t="s">
        <v>37</v>
      </c>
      <c r="F357" s="235" t="s">
        <v>468</v>
      </c>
      <c r="G357" s="233"/>
      <c r="H357" s="236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135</v>
      </c>
      <c r="AU357" s="242" t="s">
        <v>90</v>
      </c>
      <c r="AV357" s="14" t="s">
        <v>90</v>
      </c>
      <c r="AW357" s="14" t="s">
        <v>137</v>
      </c>
      <c r="AX357" s="14" t="s">
        <v>81</v>
      </c>
      <c r="AY357" s="242" t="s">
        <v>126</v>
      </c>
    </row>
    <row r="358" s="15" customFormat="1">
      <c r="A358" s="15"/>
      <c r="B358" s="243"/>
      <c r="C358" s="244"/>
      <c r="D358" s="223" t="s">
        <v>135</v>
      </c>
      <c r="E358" s="245" t="s">
        <v>37</v>
      </c>
      <c r="F358" s="246" t="s">
        <v>139</v>
      </c>
      <c r="G358" s="244"/>
      <c r="H358" s="247">
        <v>2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3" t="s">
        <v>135</v>
      </c>
      <c r="AU358" s="253" t="s">
        <v>90</v>
      </c>
      <c r="AV358" s="15" t="s">
        <v>133</v>
      </c>
      <c r="AW358" s="15" t="s">
        <v>137</v>
      </c>
      <c r="AX358" s="15" t="s">
        <v>23</v>
      </c>
      <c r="AY358" s="253" t="s">
        <v>126</v>
      </c>
    </row>
    <row r="359" s="2" customFormat="1" ht="14.4" customHeight="1">
      <c r="A359" s="40"/>
      <c r="B359" s="41"/>
      <c r="C359" s="254" t="s">
        <v>469</v>
      </c>
      <c r="D359" s="254" t="s">
        <v>222</v>
      </c>
      <c r="E359" s="255" t="s">
        <v>470</v>
      </c>
      <c r="F359" s="256" t="s">
        <v>471</v>
      </c>
      <c r="G359" s="257" t="s">
        <v>401</v>
      </c>
      <c r="H359" s="258">
        <v>1</v>
      </c>
      <c r="I359" s="259"/>
      <c r="J359" s="260">
        <f>ROUND(I359*H359,2)</f>
        <v>0</v>
      </c>
      <c r="K359" s="256" t="s">
        <v>132</v>
      </c>
      <c r="L359" s="261"/>
      <c r="M359" s="262" t="s">
        <v>37</v>
      </c>
      <c r="N359" s="263" t="s">
        <v>52</v>
      </c>
      <c r="O359" s="86"/>
      <c r="P359" s="217">
        <f>O359*H359</f>
        <v>0</v>
      </c>
      <c r="Q359" s="217">
        <v>0.0025000000000000001</v>
      </c>
      <c r="R359" s="217">
        <f>Q359*H359</f>
        <v>0.0025000000000000001</v>
      </c>
      <c r="S359" s="217">
        <v>0</v>
      </c>
      <c r="T359" s="218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9" t="s">
        <v>169</v>
      </c>
      <c r="AT359" s="219" t="s">
        <v>222</v>
      </c>
      <c r="AU359" s="219" t="s">
        <v>90</v>
      </c>
      <c r="AY359" s="18" t="s">
        <v>126</v>
      </c>
      <c r="BE359" s="220">
        <f>IF(N359="základní",J359,0)</f>
        <v>0</v>
      </c>
      <c r="BF359" s="220">
        <f>IF(N359="snížená",J359,0)</f>
        <v>0</v>
      </c>
      <c r="BG359" s="220">
        <f>IF(N359="zákl. přenesená",J359,0)</f>
        <v>0</v>
      </c>
      <c r="BH359" s="220">
        <f>IF(N359="sníž. přenesená",J359,0)</f>
        <v>0</v>
      </c>
      <c r="BI359" s="220">
        <f>IF(N359="nulová",J359,0)</f>
        <v>0</v>
      </c>
      <c r="BJ359" s="18" t="s">
        <v>23</v>
      </c>
      <c r="BK359" s="220">
        <f>ROUND(I359*H359,2)</f>
        <v>0</v>
      </c>
      <c r="BL359" s="18" t="s">
        <v>133</v>
      </c>
      <c r="BM359" s="219" t="s">
        <v>472</v>
      </c>
    </row>
    <row r="360" s="14" customFormat="1">
      <c r="A360" s="14"/>
      <c r="B360" s="232"/>
      <c r="C360" s="233"/>
      <c r="D360" s="223" t="s">
        <v>135</v>
      </c>
      <c r="E360" s="234" t="s">
        <v>37</v>
      </c>
      <c r="F360" s="235" t="s">
        <v>473</v>
      </c>
      <c r="G360" s="233"/>
      <c r="H360" s="236">
        <v>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135</v>
      </c>
      <c r="AU360" s="242" t="s">
        <v>90</v>
      </c>
      <c r="AV360" s="14" t="s">
        <v>90</v>
      </c>
      <c r="AW360" s="14" t="s">
        <v>137</v>
      </c>
      <c r="AX360" s="14" t="s">
        <v>81</v>
      </c>
      <c r="AY360" s="242" t="s">
        <v>126</v>
      </c>
    </row>
    <row r="361" s="15" customFormat="1">
      <c r="A361" s="15"/>
      <c r="B361" s="243"/>
      <c r="C361" s="244"/>
      <c r="D361" s="223" t="s">
        <v>135</v>
      </c>
      <c r="E361" s="245" t="s">
        <v>37</v>
      </c>
      <c r="F361" s="246" t="s">
        <v>139</v>
      </c>
      <c r="G361" s="244"/>
      <c r="H361" s="247">
        <v>1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3" t="s">
        <v>135</v>
      </c>
      <c r="AU361" s="253" t="s">
        <v>90</v>
      </c>
      <c r="AV361" s="15" t="s">
        <v>133</v>
      </c>
      <c r="AW361" s="15" t="s">
        <v>137</v>
      </c>
      <c r="AX361" s="15" t="s">
        <v>23</v>
      </c>
      <c r="AY361" s="253" t="s">
        <v>126</v>
      </c>
    </row>
    <row r="362" s="2" customFormat="1" ht="14.4" customHeight="1">
      <c r="A362" s="40"/>
      <c r="B362" s="41"/>
      <c r="C362" s="254" t="s">
        <v>474</v>
      </c>
      <c r="D362" s="254" t="s">
        <v>222</v>
      </c>
      <c r="E362" s="255" t="s">
        <v>475</v>
      </c>
      <c r="F362" s="256" t="s">
        <v>476</v>
      </c>
      <c r="G362" s="257" t="s">
        <v>401</v>
      </c>
      <c r="H362" s="258">
        <v>1</v>
      </c>
      <c r="I362" s="259"/>
      <c r="J362" s="260">
        <f>ROUND(I362*H362,2)</f>
        <v>0</v>
      </c>
      <c r="K362" s="256" t="s">
        <v>132</v>
      </c>
      <c r="L362" s="261"/>
      <c r="M362" s="262" t="s">
        <v>37</v>
      </c>
      <c r="N362" s="263" t="s">
        <v>52</v>
      </c>
      <c r="O362" s="86"/>
      <c r="P362" s="217">
        <f>O362*H362</f>
        <v>0</v>
      </c>
      <c r="Q362" s="217">
        <v>0.0040000000000000001</v>
      </c>
      <c r="R362" s="217">
        <f>Q362*H362</f>
        <v>0.0040000000000000001</v>
      </c>
      <c r="S362" s="217">
        <v>0</v>
      </c>
      <c r="T362" s="218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9" t="s">
        <v>169</v>
      </c>
      <c r="AT362" s="219" t="s">
        <v>222</v>
      </c>
      <c r="AU362" s="219" t="s">
        <v>90</v>
      </c>
      <c r="AY362" s="18" t="s">
        <v>126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18" t="s">
        <v>23</v>
      </c>
      <c r="BK362" s="220">
        <f>ROUND(I362*H362,2)</f>
        <v>0</v>
      </c>
      <c r="BL362" s="18" t="s">
        <v>133</v>
      </c>
      <c r="BM362" s="219" t="s">
        <v>477</v>
      </c>
    </row>
    <row r="363" s="14" customFormat="1">
      <c r="A363" s="14"/>
      <c r="B363" s="232"/>
      <c r="C363" s="233"/>
      <c r="D363" s="223" t="s">
        <v>135</v>
      </c>
      <c r="E363" s="234" t="s">
        <v>37</v>
      </c>
      <c r="F363" s="235" t="s">
        <v>478</v>
      </c>
      <c r="G363" s="233"/>
      <c r="H363" s="236">
        <v>1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2" t="s">
        <v>135</v>
      </c>
      <c r="AU363" s="242" t="s">
        <v>90</v>
      </c>
      <c r="AV363" s="14" t="s">
        <v>90</v>
      </c>
      <c r="AW363" s="14" t="s">
        <v>137</v>
      </c>
      <c r="AX363" s="14" t="s">
        <v>81</v>
      </c>
      <c r="AY363" s="242" t="s">
        <v>126</v>
      </c>
    </row>
    <row r="364" s="15" customFormat="1">
      <c r="A364" s="15"/>
      <c r="B364" s="243"/>
      <c r="C364" s="244"/>
      <c r="D364" s="223" t="s">
        <v>135</v>
      </c>
      <c r="E364" s="245" t="s">
        <v>37</v>
      </c>
      <c r="F364" s="246" t="s">
        <v>139</v>
      </c>
      <c r="G364" s="244"/>
      <c r="H364" s="247">
        <v>1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3" t="s">
        <v>135</v>
      </c>
      <c r="AU364" s="253" t="s">
        <v>90</v>
      </c>
      <c r="AV364" s="15" t="s">
        <v>133</v>
      </c>
      <c r="AW364" s="15" t="s">
        <v>137</v>
      </c>
      <c r="AX364" s="15" t="s">
        <v>23</v>
      </c>
      <c r="AY364" s="253" t="s">
        <v>126</v>
      </c>
    </row>
    <row r="365" s="2" customFormat="1" ht="14.4" customHeight="1">
      <c r="A365" s="40"/>
      <c r="B365" s="41"/>
      <c r="C365" s="208" t="s">
        <v>479</v>
      </c>
      <c r="D365" s="208" t="s">
        <v>128</v>
      </c>
      <c r="E365" s="209" t="s">
        <v>480</v>
      </c>
      <c r="F365" s="210" t="s">
        <v>481</v>
      </c>
      <c r="G365" s="211" t="s">
        <v>401</v>
      </c>
      <c r="H365" s="212">
        <v>1</v>
      </c>
      <c r="I365" s="213"/>
      <c r="J365" s="214">
        <f>ROUND(I365*H365,2)</f>
        <v>0</v>
      </c>
      <c r="K365" s="210" t="s">
        <v>132</v>
      </c>
      <c r="L365" s="46"/>
      <c r="M365" s="215" t="s">
        <v>37</v>
      </c>
      <c r="N365" s="216" t="s">
        <v>52</v>
      </c>
      <c r="O365" s="86"/>
      <c r="P365" s="217">
        <f>O365*H365</f>
        <v>0</v>
      </c>
      <c r="Q365" s="217">
        <v>0.11241</v>
      </c>
      <c r="R365" s="217">
        <f>Q365*H365</f>
        <v>0.11241</v>
      </c>
      <c r="S365" s="217">
        <v>0</v>
      </c>
      <c r="T365" s="218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9" t="s">
        <v>133</v>
      </c>
      <c r="AT365" s="219" t="s">
        <v>128</v>
      </c>
      <c r="AU365" s="219" t="s">
        <v>90</v>
      </c>
      <c r="AY365" s="18" t="s">
        <v>126</v>
      </c>
      <c r="BE365" s="220">
        <f>IF(N365="základní",J365,0)</f>
        <v>0</v>
      </c>
      <c r="BF365" s="220">
        <f>IF(N365="snížená",J365,0)</f>
        <v>0</v>
      </c>
      <c r="BG365" s="220">
        <f>IF(N365="zákl. přenesená",J365,0)</f>
        <v>0</v>
      </c>
      <c r="BH365" s="220">
        <f>IF(N365="sníž. přenesená",J365,0)</f>
        <v>0</v>
      </c>
      <c r="BI365" s="220">
        <f>IF(N365="nulová",J365,0)</f>
        <v>0</v>
      </c>
      <c r="BJ365" s="18" t="s">
        <v>23</v>
      </c>
      <c r="BK365" s="220">
        <f>ROUND(I365*H365,2)</f>
        <v>0</v>
      </c>
      <c r="BL365" s="18" t="s">
        <v>133</v>
      </c>
      <c r="BM365" s="219" t="s">
        <v>482</v>
      </c>
    </row>
    <row r="366" s="14" customFormat="1">
      <c r="A366" s="14"/>
      <c r="B366" s="232"/>
      <c r="C366" s="233"/>
      <c r="D366" s="223" t="s">
        <v>135</v>
      </c>
      <c r="E366" s="234" t="s">
        <v>37</v>
      </c>
      <c r="F366" s="235" t="s">
        <v>483</v>
      </c>
      <c r="G366" s="233"/>
      <c r="H366" s="236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135</v>
      </c>
      <c r="AU366" s="242" t="s">
        <v>90</v>
      </c>
      <c r="AV366" s="14" t="s">
        <v>90</v>
      </c>
      <c r="AW366" s="14" t="s">
        <v>137</v>
      </c>
      <c r="AX366" s="14" t="s">
        <v>81</v>
      </c>
      <c r="AY366" s="242" t="s">
        <v>126</v>
      </c>
    </row>
    <row r="367" s="15" customFormat="1">
      <c r="A367" s="15"/>
      <c r="B367" s="243"/>
      <c r="C367" s="244"/>
      <c r="D367" s="223" t="s">
        <v>135</v>
      </c>
      <c r="E367" s="245" t="s">
        <v>37</v>
      </c>
      <c r="F367" s="246" t="s">
        <v>139</v>
      </c>
      <c r="G367" s="244"/>
      <c r="H367" s="247">
        <v>1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3" t="s">
        <v>135</v>
      </c>
      <c r="AU367" s="253" t="s">
        <v>90</v>
      </c>
      <c r="AV367" s="15" t="s">
        <v>133</v>
      </c>
      <c r="AW367" s="15" t="s">
        <v>137</v>
      </c>
      <c r="AX367" s="15" t="s">
        <v>23</v>
      </c>
      <c r="AY367" s="253" t="s">
        <v>126</v>
      </c>
    </row>
    <row r="368" s="2" customFormat="1" ht="14.4" customHeight="1">
      <c r="A368" s="40"/>
      <c r="B368" s="41"/>
      <c r="C368" s="254" t="s">
        <v>484</v>
      </c>
      <c r="D368" s="254" t="s">
        <v>222</v>
      </c>
      <c r="E368" s="255" t="s">
        <v>485</v>
      </c>
      <c r="F368" s="256" t="s">
        <v>486</v>
      </c>
      <c r="G368" s="257" t="s">
        <v>401</v>
      </c>
      <c r="H368" s="258">
        <v>1</v>
      </c>
      <c r="I368" s="259"/>
      <c r="J368" s="260">
        <f>ROUND(I368*H368,2)</f>
        <v>0</v>
      </c>
      <c r="K368" s="256" t="s">
        <v>132</v>
      </c>
      <c r="L368" s="261"/>
      <c r="M368" s="262" t="s">
        <v>37</v>
      </c>
      <c r="N368" s="263" t="s">
        <v>52</v>
      </c>
      <c r="O368" s="86"/>
      <c r="P368" s="217">
        <f>O368*H368</f>
        <v>0</v>
      </c>
      <c r="Q368" s="217">
        <v>0.0061000000000000004</v>
      </c>
      <c r="R368" s="217">
        <f>Q368*H368</f>
        <v>0.0061000000000000004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169</v>
      </c>
      <c r="AT368" s="219" t="s">
        <v>222</v>
      </c>
      <c r="AU368" s="219" t="s">
        <v>90</v>
      </c>
      <c r="AY368" s="18" t="s">
        <v>126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8" t="s">
        <v>23</v>
      </c>
      <c r="BK368" s="220">
        <f>ROUND(I368*H368,2)</f>
        <v>0</v>
      </c>
      <c r="BL368" s="18" t="s">
        <v>133</v>
      </c>
      <c r="BM368" s="219" t="s">
        <v>487</v>
      </c>
    </row>
    <row r="369" s="14" customFormat="1">
      <c r="A369" s="14"/>
      <c r="B369" s="232"/>
      <c r="C369" s="233"/>
      <c r="D369" s="223" t="s">
        <v>135</v>
      </c>
      <c r="E369" s="234" t="s">
        <v>37</v>
      </c>
      <c r="F369" s="235" t="s">
        <v>483</v>
      </c>
      <c r="G369" s="233"/>
      <c r="H369" s="236">
        <v>1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2" t="s">
        <v>135</v>
      </c>
      <c r="AU369" s="242" t="s">
        <v>90</v>
      </c>
      <c r="AV369" s="14" t="s">
        <v>90</v>
      </c>
      <c r="AW369" s="14" t="s">
        <v>137</v>
      </c>
      <c r="AX369" s="14" t="s">
        <v>81</v>
      </c>
      <c r="AY369" s="242" t="s">
        <v>126</v>
      </c>
    </row>
    <row r="370" s="15" customFormat="1">
      <c r="A370" s="15"/>
      <c r="B370" s="243"/>
      <c r="C370" s="244"/>
      <c r="D370" s="223" t="s">
        <v>135</v>
      </c>
      <c r="E370" s="245" t="s">
        <v>37</v>
      </c>
      <c r="F370" s="246" t="s">
        <v>139</v>
      </c>
      <c r="G370" s="244"/>
      <c r="H370" s="247">
        <v>1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3" t="s">
        <v>135</v>
      </c>
      <c r="AU370" s="253" t="s">
        <v>90</v>
      </c>
      <c r="AV370" s="15" t="s">
        <v>133</v>
      </c>
      <c r="AW370" s="15" t="s">
        <v>137</v>
      </c>
      <c r="AX370" s="15" t="s">
        <v>23</v>
      </c>
      <c r="AY370" s="253" t="s">
        <v>126</v>
      </c>
    </row>
    <row r="371" s="2" customFormat="1" ht="14.4" customHeight="1">
      <c r="A371" s="40"/>
      <c r="B371" s="41"/>
      <c r="C371" s="254" t="s">
        <v>488</v>
      </c>
      <c r="D371" s="254" t="s">
        <v>222</v>
      </c>
      <c r="E371" s="255" t="s">
        <v>489</v>
      </c>
      <c r="F371" s="256" t="s">
        <v>490</v>
      </c>
      <c r="G371" s="257" t="s">
        <v>401</v>
      </c>
      <c r="H371" s="258">
        <v>1</v>
      </c>
      <c r="I371" s="259"/>
      <c r="J371" s="260">
        <f>ROUND(I371*H371,2)</f>
        <v>0</v>
      </c>
      <c r="K371" s="256" t="s">
        <v>132</v>
      </c>
      <c r="L371" s="261"/>
      <c r="M371" s="262" t="s">
        <v>37</v>
      </c>
      <c r="N371" s="263" t="s">
        <v>52</v>
      </c>
      <c r="O371" s="86"/>
      <c r="P371" s="217">
        <f>O371*H371</f>
        <v>0</v>
      </c>
      <c r="Q371" s="217">
        <v>0.0030000000000000001</v>
      </c>
      <c r="R371" s="217">
        <f>Q371*H371</f>
        <v>0.0030000000000000001</v>
      </c>
      <c r="S371" s="217">
        <v>0</v>
      </c>
      <c r="T371" s="218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9" t="s">
        <v>169</v>
      </c>
      <c r="AT371" s="219" t="s">
        <v>222</v>
      </c>
      <c r="AU371" s="219" t="s">
        <v>90</v>
      </c>
      <c r="AY371" s="18" t="s">
        <v>126</v>
      </c>
      <c r="BE371" s="220">
        <f>IF(N371="základní",J371,0)</f>
        <v>0</v>
      </c>
      <c r="BF371" s="220">
        <f>IF(N371="snížená",J371,0)</f>
        <v>0</v>
      </c>
      <c r="BG371" s="220">
        <f>IF(N371="zákl. přenesená",J371,0)</f>
        <v>0</v>
      </c>
      <c r="BH371" s="220">
        <f>IF(N371="sníž. přenesená",J371,0)</f>
        <v>0</v>
      </c>
      <c r="BI371" s="220">
        <f>IF(N371="nulová",J371,0)</f>
        <v>0</v>
      </c>
      <c r="BJ371" s="18" t="s">
        <v>23</v>
      </c>
      <c r="BK371" s="220">
        <f>ROUND(I371*H371,2)</f>
        <v>0</v>
      </c>
      <c r="BL371" s="18" t="s">
        <v>133</v>
      </c>
      <c r="BM371" s="219" t="s">
        <v>491</v>
      </c>
    </row>
    <row r="372" s="14" customFormat="1">
      <c r="A372" s="14"/>
      <c r="B372" s="232"/>
      <c r="C372" s="233"/>
      <c r="D372" s="223" t="s">
        <v>135</v>
      </c>
      <c r="E372" s="234" t="s">
        <v>37</v>
      </c>
      <c r="F372" s="235" t="s">
        <v>492</v>
      </c>
      <c r="G372" s="233"/>
      <c r="H372" s="236">
        <v>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2" t="s">
        <v>135</v>
      </c>
      <c r="AU372" s="242" t="s">
        <v>90</v>
      </c>
      <c r="AV372" s="14" t="s">
        <v>90</v>
      </c>
      <c r="AW372" s="14" t="s">
        <v>137</v>
      </c>
      <c r="AX372" s="14" t="s">
        <v>81</v>
      </c>
      <c r="AY372" s="242" t="s">
        <v>126</v>
      </c>
    </row>
    <row r="373" s="15" customFormat="1">
      <c r="A373" s="15"/>
      <c r="B373" s="243"/>
      <c r="C373" s="244"/>
      <c r="D373" s="223" t="s">
        <v>135</v>
      </c>
      <c r="E373" s="245" t="s">
        <v>37</v>
      </c>
      <c r="F373" s="246" t="s">
        <v>139</v>
      </c>
      <c r="G373" s="244"/>
      <c r="H373" s="247">
        <v>1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3" t="s">
        <v>135</v>
      </c>
      <c r="AU373" s="253" t="s">
        <v>90</v>
      </c>
      <c r="AV373" s="15" t="s">
        <v>133</v>
      </c>
      <c r="AW373" s="15" t="s">
        <v>137</v>
      </c>
      <c r="AX373" s="15" t="s">
        <v>23</v>
      </c>
      <c r="AY373" s="253" t="s">
        <v>126</v>
      </c>
    </row>
    <row r="374" s="2" customFormat="1" ht="14.4" customHeight="1">
      <c r="A374" s="40"/>
      <c r="B374" s="41"/>
      <c r="C374" s="254" t="s">
        <v>493</v>
      </c>
      <c r="D374" s="254" t="s">
        <v>222</v>
      </c>
      <c r="E374" s="255" t="s">
        <v>494</v>
      </c>
      <c r="F374" s="256" t="s">
        <v>495</v>
      </c>
      <c r="G374" s="257" t="s">
        <v>401</v>
      </c>
      <c r="H374" s="258">
        <v>1</v>
      </c>
      <c r="I374" s="259"/>
      <c r="J374" s="260">
        <f>ROUND(I374*H374,2)</f>
        <v>0</v>
      </c>
      <c r="K374" s="256" t="s">
        <v>132</v>
      </c>
      <c r="L374" s="261"/>
      <c r="M374" s="262" t="s">
        <v>37</v>
      </c>
      <c r="N374" s="263" t="s">
        <v>52</v>
      </c>
      <c r="O374" s="86"/>
      <c r="P374" s="217">
        <f>O374*H374</f>
        <v>0</v>
      </c>
      <c r="Q374" s="217">
        <v>0.00010000000000000001</v>
      </c>
      <c r="R374" s="217">
        <f>Q374*H374</f>
        <v>0.00010000000000000001</v>
      </c>
      <c r="S374" s="217">
        <v>0</v>
      </c>
      <c r="T374" s="218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9" t="s">
        <v>169</v>
      </c>
      <c r="AT374" s="219" t="s">
        <v>222</v>
      </c>
      <c r="AU374" s="219" t="s">
        <v>90</v>
      </c>
      <c r="AY374" s="18" t="s">
        <v>126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18" t="s">
        <v>23</v>
      </c>
      <c r="BK374" s="220">
        <f>ROUND(I374*H374,2)</f>
        <v>0</v>
      </c>
      <c r="BL374" s="18" t="s">
        <v>133</v>
      </c>
      <c r="BM374" s="219" t="s">
        <v>496</v>
      </c>
    </row>
    <row r="375" s="14" customFormat="1">
      <c r="A375" s="14"/>
      <c r="B375" s="232"/>
      <c r="C375" s="233"/>
      <c r="D375" s="223" t="s">
        <v>135</v>
      </c>
      <c r="E375" s="234" t="s">
        <v>37</v>
      </c>
      <c r="F375" s="235" t="s">
        <v>483</v>
      </c>
      <c r="G375" s="233"/>
      <c r="H375" s="236">
        <v>1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135</v>
      </c>
      <c r="AU375" s="242" t="s">
        <v>90</v>
      </c>
      <c r="AV375" s="14" t="s">
        <v>90</v>
      </c>
      <c r="AW375" s="14" t="s">
        <v>137</v>
      </c>
      <c r="AX375" s="14" t="s">
        <v>81</v>
      </c>
      <c r="AY375" s="242" t="s">
        <v>126</v>
      </c>
    </row>
    <row r="376" s="15" customFormat="1">
      <c r="A376" s="15"/>
      <c r="B376" s="243"/>
      <c r="C376" s="244"/>
      <c r="D376" s="223" t="s">
        <v>135</v>
      </c>
      <c r="E376" s="245" t="s">
        <v>37</v>
      </c>
      <c r="F376" s="246" t="s">
        <v>139</v>
      </c>
      <c r="G376" s="244"/>
      <c r="H376" s="247">
        <v>1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3" t="s">
        <v>135</v>
      </c>
      <c r="AU376" s="253" t="s">
        <v>90</v>
      </c>
      <c r="AV376" s="15" t="s">
        <v>133</v>
      </c>
      <c r="AW376" s="15" t="s">
        <v>137</v>
      </c>
      <c r="AX376" s="15" t="s">
        <v>23</v>
      </c>
      <c r="AY376" s="253" t="s">
        <v>126</v>
      </c>
    </row>
    <row r="377" s="2" customFormat="1" ht="14.4" customHeight="1">
      <c r="A377" s="40"/>
      <c r="B377" s="41"/>
      <c r="C377" s="254" t="s">
        <v>497</v>
      </c>
      <c r="D377" s="254" t="s">
        <v>222</v>
      </c>
      <c r="E377" s="255" t="s">
        <v>498</v>
      </c>
      <c r="F377" s="256" t="s">
        <v>499</v>
      </c>
      <c r="G377" s="257" t="s">
        <v>401</v>
      </c>
      <c r="H377" s="258">
        <v>2</v>
      </c>
      <c r="I377" s="259"/>
      <c r="J377" s="260">
        <f>ROUND(I377*H377,2)</f>
        <v>0</v>
      </c>
      <c r="K377" s="256" t="s">
        <v>132</v>
      </c>
      <c r="L377" s="261"/>
      <c r="M377" s="262" t="s">
        <v>37</v>
      </c>
      <c r="N377" s="263" t="s">
        <v>52</v>
      </c>
      <c r="O377" s="86"/>
      <c r="P377" s="217">
        <f>O377*H377</f>
        <v>0</v>
      </c>
      <c r="Q377" s="217">
        <v>0.00035</v>
      </c>
      <c r="R377" s="217">
        <f>Q377*H377</f>
        <v>0.00069999999999999999</v>
      </c>
      <c r="S377" s="217">
        <v>0</v>
      </c>
      <c r="T377" s="21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9" t="s">
        <v>169</v>
      </c>
      <c r="AT377" s="219" t="s">
        <v>222</v>
      </c>
      <c r="AU377" s="219" t="s">
        <v>90</v>
      </c>
      <c r="AY377" s="18" t="s">
        <v>126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8" t="s">
        <v>23</v>
      </c>
      <c r="BK377" s="220">
        <f>ROUND(I377*H377,2)</f>
        <v>0</v>
      </c>
      <c r="BL377" s="18" t="s">
        <v>133</v>
      </c>
      <c r="BM377" s="219" t="s">
        <v>500</v>
      </c>
    </row>
    <row r="378" s="14" customFormat="1">
      <c r="A378" s="14"/>
      <c r="B378" s="232"/>
      <c r="C378" s="233"/>
      <c r="D378" s="223" t="s">
        <v>135</v>
      </c>
      <c r="E378" s="234" t="s">
        <v>37</v>
      </c>
      <c r="F378" s="235" t="s">
        <v>501</v>
      </c>
      <c r="G378" s="233"/>
      <c r="H378" s="236">
        <v>2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2" t="s">
        <v>135</v>
      </c>
      <c r="AU378" s="242" t="s">
        <v>90</v>
      </c>
      <c r="AV378" s="14" t="s">
        <v>90</v>
      </c>
      <c r="AW378" s="14" t="s">
        <v>137</v>
      </c>
      <c r="AX378" s="14" t="s">
        <v>81</v>
      </c>
      <c r="AY378" s="242" t="s">
        <v>126</v>
      </c>
    </row>
    <row r="379" s="15" customFormat="1">
      <c r="A379" s="15"/>
      <c r="B379" s="243"/>
      <c r="C379" s="244"/>
      <c r="D379" s="223" t="s">
        <v>135</v>
      </c>
      <c r="E379" s="245" t="s">
        <v>37</v>
      </c>
      <c r="F379" s="246" t="s">
        <v>139</v>
      </c>
      <c r="G379" s="244"/>
      <c r="H379" s="247">
        <v>2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3" t="s">
        <v>135</v>
      </c>
      <c r="AU379" s="253" t="s">
        <v>90</v>
      </c>
      <c r="AV379" s="15" t="s">
        <v>133</v>
      </c>
      <c r="AW379" s="15" t="s">
        <v>137</v>
      </c>
      <c r="AX379" s="15" t="s">
        <v>23</v>
      </c>
      <c r="AY379" s="253" t="s">
        <v>126</v>
      </c>
    </row>
    <row r="380" s="2" customFormat="1" ht="24.15" customHeight="1">
      <c r="A380" s="40"/>
      <c r="B380" s="41"/>
      <c r="C380" s="208" t="s">
        <v>502</v>
      </c>
      <c r="D380" s="208" t="s">
        <v>128</v>
      </c>
      <c r="E380" s="209" t="s">
        <v>503</v>
      </c>
      <c r="F380" s="210" t="s">
        <v>504</v>
      </c>
      <c r="G380" s="211" t="s">
        <v>177</v>
      </c>
      <c r="H380" s="212">
        <v>76</v>
      </c>
      <c r="I380" s="213"/>
      <c r="J380" s="214">
        <f>ROUND(I380*H380,2)</f>
        <v>0</v>
      </c>
      <c r="K380" s="210" t="s">
        <v>132</v>
      </c>
      <c r="L380" s="46"/>
      <c r="M380" s="215" t="s">
        <v>37</v>
      </c>
      <c r="N380" s="216" t="s">
        <v>52</v>
      </c>
      <c r="O380" s="86"/>
      <c r="P380" s="217">
        <f>O380*H380</f>
        <v>0</v>
      </c>
      <c r="Q380" s="217">
        <v>0.15540000000000001</v>
      </c>
      <c r="R380" s="217">
        <f>Q380*H380</f>
        <v>11.810400000000001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133</v>
      </c>
      <c r="AT380" s="219" t="s">
        <v>128</v>
      </c>
      <c r="AU380" s="219" t="s">
        <v>90</v>
      </c>
      <c r="AY380" s="18" t="s">
        <v>126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8" t="s">
        <v>23</v>
      </c>
      <c r="BK380" s="220">
        <f>ROUND(I380*H380,2)</f>
        <v>0</v>
      </c>
      <c r="BL380" s="18" t="s">
        <v>133</v>
      </c>
      <c r="BM380" s="219" t="s">
        <v>505</v>
      </c>
    </row>
    <row r="381" s="13" customFormat="1">
      <c r="A381" s="13"/>
      <c r="B381" s="221"/>
      <c r="C381" s="222"/>
      <c r="D381" s="223" t="s">
        <v>135</v>
      </c>
      <c r="E381" s="224" t="s">
        <v>37</v>
      </c>
      <c r="F381" s="225" t="s">
        <v>289</v>
      </c>
      <c r="G381" s="222"/>
      <c r="H381" s="224" t="s">
        <v>37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135</v>
      </c>
      <c r="AU381" s="231" t="s">
        <v>90</v>
      </c>
      <c r="AV381" s="13" t="s">
        <v>23</v>
      </c>
      <c r="AW381" s="13" t="s">
        <v>137</v>
      </c>
      <c r="AX381" s="13" t="s">
        <v>81</v>
      </c>
      <c r="AY381" s="231" t="s">
        <v>126</v>
      </c>
    </row>
    <row r="382" s="13" customFormat="1">
      <c r="A382" s="13"/>
      <c r="B382" s="221"/>
      <c r="C382" s="222"/>
      <c r="D382" s="223" t="s">
        <v>135</v>
      </c>
      <c r="E382" s="224" t="s">
        <v>37</v>
      </c>
      <c r="F382" s="225" t="s">
        <v>506</v>
      </c>
      <c r="G382" s="222"/>
      <c r="H382" s="224" t="s">
        <v>37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135</v>
      </c>
      <c r="AU382" s="231" t="s">
        <v>90</v>
      </c>
      <c r="AV382" s="13" t="s">
        <v>23</v>
      </c>
      <c r="AW382" s="13" t="s">
        <v>137</v>
      </c>
      <c r="AX382" s="13" t="s">
        <v>81</v>
      </c>
      <c r="AY382" s="231" t="s">
        <v>126</v>
      </c>
    </row>
    <row r="383" s="14" customFormat="1">
      <c r="A383" s="14"/>
      <c r="B383" s="232"/>
      <c r="C383" s="233"/>
      <c r="D383" s="223" t="s">
        <v>135</v>
      </c>
      <c r="E383" s="234" t="s">
        <v>37</v>
      </c>
      <c r="F383" s="235" t="s">
        <v>507</v>
      </c>
      <c r="G383" s="233"/>
      <c r="H383" s="236">
        <v>6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2" t="s">
        <v>135</v>
      </c>
      <c r="AU383" s="242" t="s">
        <v>90</v>
      </c>
      <c r="AV383" s="14" t="s">
        <v>90</v>
      </c>
      <c r="AW383" s="14" t="s">
        <v>137</v>
      </c>
      <c r="AX383" s="14" t="s">
        <v>81</v>
      </c>
      <c r="AY383" s="242" t="s">
        <v>126</v>
      </c>
    </row>
    <row r="384" s="14" customFormat="1">
      <c r="A384" s="14"/>
      <c r="B384" s="232"/>
      <c r="C384" s="233"/>
      <c r="D384" s="223" t="s">
        <v>135</v>
      </c>
      <c r="E384" s="234" t="s">
        <v>37</v>
      </c>
      <c r="F384" s="235" t="s">
        <v>508</v>
      </c>
      <c r="G384" s="233"/>
      <c r="H384" s="236">
        <v>68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2" t="s">
        <v>135</v>
      </c>
      <c r="AU384" s="242" t="s">
        <v>90</v>
      </c>
      <c r="AV384" s="14" t="s">
        <v>90</v>
      </c>
      <c r="AW384" s="14" t="s">
        <v>137</v>
      </c>
      <c r="AX384" s="14" t="s">
        <v>81</v>
      </c>
      <c r="AY384" s="242" t="s">
        <v>126</v>
      </c>
    </row>
    <row r="385" s="14" customFormat="1">
      <c r="A385" s="14"/>
      <c r="B385" s="232"/>
      <c r="C385" s="233"/>
      <c r="D385" s="223" t="s">
        <v>135</v>
      </c>
      <c r="E385" s="234" t="s">
        <v>37</v>
      </c>
      <c r="F385" s="235" t="s">
        <v>509</v>
      </c>
      <c r="G385" s="233"/>
      <c r="H385" s="236">
        <v>2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2" t="s">
        <v>135</v>
      </c>
      <c r="AU385" s="242" t="s">
        <v>90</v>
      </c>
      <c r="AV385" s="14" t="s">
        <v>90</v>
      </c>
      <c r="AW385" s="14" t="s">
        <v>137</v>
      </c>
      <c r="AX385" s="14" t="s">
        <v>81</v>
      </c>
      <c r="AY385" s="242" t="s">
        <v>126</v>
      </c>
    </row>
    <row r="386" s="15" customFormat="1">
      <c r="A386" s="15"/>
      <c r="B386" s="243"/>
      <c r="C386" s="244"/>
      <c r="D386" s="223" t="s">
        <v>135</v>
      </c>
      <c r="E386" s="245" t="s">
        <v>37</v>
      </c>
      <c r="F386" s="246" t="s">
        <v>139</v>
      </c>
      <c r="G386" s="244"/>
      <c r="H386" s="247">
        <v>76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3" t="s">
        <v>135</v>
      </c>
      <c r="AU386" s="253" t="s">
        <v>90</v>
      </c>
      <c r="AV386" s="15" t="s">
        <v>133</v>
      </c>
      <c r="AW386" s="15" t="s">
        <v>137</v>
      </c>
      <c r="AX386" s="15" t="s">
        <v>23</v>
      </c>
      <c r="AY386" s="253" t="s">
        <v>126</v>
      </c>
    </row>
    <row r="387" s="2" customFormat="1" ht="14.4" customHeight="1">
      <c r="A387" s="40"/>
      <c r="B387" s="41"/>
      <c r="C387" s="254" t="s">
        <v>510</v>
      </c>
      <c r="D387" s="254" t="s">
        <v>222</v>
      </c>
      <c r="E387" s="255" t="s">
        <v>511</v>
      </c>
      <c r="F387" s="256" t="s">
        <v>512</v>
      </c>
      <c r="G387" s="257" t="s">
        <v>177</v>
      </c>
      <c r="H387" s="258">
        <v>6.1200000000000001</v>
      </c>
      <c r="I387" s="259"/>
      <c r="J387" s="260">
        <f>ROUND(I387*H387,2)</f>
        <v>0</v>
      </c>
      <c r="K387" s="256" t="s">
        <v>132</v>
      </c>
      <c r="L387" s="261"/>
      <c r="M387" s="262" t="s">
        <v>37</v>
      </c>
      <c r="N387" s="263" t="s">
        <v>52</v>
      </c>
      <c r="O387" s="86"/>
      <c r="P387" s="217">
        <f>O387*H387</f>
        <v>0</v>
      </c>
      <c r="Q387" s="217">
        <v>0.085000000000000006</v>
      </c>
      <c r="R387" s="217">
        <f>Q387*H387</f>
        <v>0.5202</v>
      </c>
      <c r="S387" s="217">
        <v>0</v>
      </c>
      <c r="T387" s="218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9" t="s">
        <v>169</v>
      </c>
      <c r="AT387" s="219" t="s">
        <v>222</v>
      </c>
      <c r="AU387" s="219" t="s">
        <v>90</v>
      </c>
      <c r="AY387" s="18" t="s">
        <v>126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8" t="s">
        <v>23</v>
      </c>
      <c r="BK387" s="220">
        <f>ROUND(I387*H387,2)</f>
        <v>0</v>
      </c>
      <c r="BL387" s="18" t="s">
        <v>133</v>
      </c>
      <c r="BM387" s="219" t="s">
        <v>513</v>
      </c>
    </row>
    <row r="388" s="13" customFormat="1">
      <c r="A388" s="13"/>
      <c r="B388" s="221"/>
      <c r="C388" s="222"/>
      <c r="D388" s="223" t="s">
        <v>135</v>
      </c>
      <c r="E388" s="224" t="s">
        <v>37</v>
      </c>
      <c r="F388" s="225" t="s">
        <v>289</v>
      </c>
      <c r="G388" s="222"/>
      <c r="H388" s="224" t="s">
        <v>37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135</v>
      </c>
      <c r="AU388" s="231" t="s">
        <v>90</v>
      </c>
      <c r="AV388" s="13" t="s">
        <v>23</v>
      </c>
      <c r="AW388" s="13" t="s">
        <v>137</v>
      </c>
      <c r="AX388" s="13" t="s">
        <v>81</v>
      </c>
      <c r="AY388" s="231" t="s">
        <v>126</v>
      </c>
    </row>
    <row r="389" s="14" customFormat="1">
      <c r="A389" s="14"/>
      <c r="B389" s="232"/>
      <c r="C389" s="233"/>
      <c r="D389" s="223" t="s">
        <v>135</v>
      </c>
      <c r="E389" s="234" t="s">
        <v>37</v>
      </c>
      <c r="F389" s="235" t="s">
        <v>514</v>
      </c>
      <c r="G389" s="233"/>
      <c r="H389" s="236">
        <v>6.1200000000000001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2" t="s">
        <v>135</v>
      </c>
      <c r="AU389" s="242" t="s">
        <v>90</v>
      </c>
      <c r="AV389" s="14" t="s">
        <v>90</v>
      </c>
      <c r="AW389" s="14" t="s">
        <v>137</v>
      </c>
      <c r="AX389" s="14" t="s">
        <v>81</v>
      </c>
      <c r="AY389" s="242" t="s">
        <v>126</v>
      </c>
    </row>
    <row r="390" s="15" customFormat="1">
      <c r="A390" s="15"/>
      <c r="B390" s="243"/>
      <c r="C390" s="244"/>
      <c r="D390" s="223" t="s">
        <v>135</v>
      </c>
      <c r="E390" s="245" t="s">
        <v>37</v>
      </c>
      <c r="F390" s="246" t="s">
        <v>139</v>
      </c>
      <c r="G390" s="244"/>
      <c r="H390" s="247">
        <v>6.1200000000000001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3" t="s">
        <v>135</v>
      </c>
      <c r="AU390" s="253" t="s">
        <v>90</v>
      </c>
      <c r="AV390" s="15" t="s">
        <v>133</v>
      </c>
      <c r="AW390" s="15" t="s">
        <v>137</v>
      </c>
      <c r="AX390" s="15" t="s">
        <v>23</v>
      </c>
      <c r="AY390" s="253" t="s">
        <v>126</v>
      </c>
    </row>
    <row r="391" s="2" customFormat="1" ht="14.4" customHeight="1">
      <c r="A391" s="40"/>
      <c r="B391" s="41"/>
      <c r="C391" s="254" t="s">
        <v>515</v>
      </c>
      <c r="D391" s="254" t="s">
        <v>222</v>
      </c>
      <c r="E391" s="255" t="s">
        <v>516</v>
      </c>
      <c r="F391" s="256" t="s">
        <v>517</v>
      </c>
      <c r="G391" s="257" t="s">
        <v>177</v>
      </c>
      <c r="H391" s="258">
        <v>69.359999999999999</v>
      </c>
      <c r="I391" s="259"/>
      <c r="J391" s="260">
        <f>ROUND(I391*H391,2)</f>
        <v>0</v>
      </c>
      <c r="K391" s="256" t="s">
        <v>132</v>
      </c>
      <c r="L391" s="261"/>
      <c r="M391" s="262" t="s">
        <v>37</v>
      </c>
      <c r="N391" s="263" t="s">
        <v>52</v>
      </c>
      <c r="O391" s="86"/>
      <c r="P391" s="217">
        <f>O391*H391</f>
        <v>0</v>
      </c>
      <c r="Q391" s="217">
        <v>0.048300000000000003</v>
      </c>
      <c r="R391" s="217">
        <f>Q391*H391</f>
        <v>3.350088</v>
      </c>
      <c r="S391" s="217">
        <v>0</v>
      </c>
      <c r="T391" s="218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9" t="s">
        <v>169</v>
      </c>
      <c r="AT391" s="219" t="s">
        <v>222</v>
      </c>
      <c r="AU391" s="219" t="s">
        <v>90</v>
      </c>
      <c r="AY391" s="18" t="s">
        <v>126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8" t="s">
        <v>23</v>
      </c>
      <c r="BK391" s="220">
        <f>ROUND(I391*H391,2)</f>
        <v>0</v>
      </c>
      <c r="BL391" s="18" t="s">
        <v>133</v>
      </c>
      <c r="BM391" s="219" t="s">
        <v>518</v>
      </c>
    </row>
    <row r="392" s="13" customFormat="1">
      <c r="A392" s="13"/>
      <c r="B392" s="221"/>
      <c r="C392" s="222"/>
      <c r="D392" s="223" t="s">
        <v>135</v>
      </c>
      <c r="E392" s="224" t="s">
        <v>37</v>
      </c>
      <c r="F392" s="225" t="s">
        <v>289</v>
      </c>
      <c r="G392" s="222"/>
      <c r="H392" s="224" t="s">
        <v>37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135</v>
      </c>
      <c r="AU392" s="231" t="s">
        <v>90</v>
      </c>
      <c r="AV392" s="13" t="s">
        <v>23</v>
      </c>
      <c r="AW392" s="13" t="s">
        <v>137</v>
      </c>
      <c r="AX392" s="13" t="s">
        <v>81</v>
      </c>
      <c r="AY392" s="231" t="s">
        <v>126</v>
      </c>
    </row>
    <row r="393" s="14" customFormat="1">
      <c r="A393" s="14"/>
      <c r="B393" s="232"/>
      <c r="C393" s="233"/>
      <c r="D393" s="223" t="s">
        <v>135</v>
      </c>
      <c r="E393" s="234" t="s">
        <v>37</v>
      </c>
      <c r="F393" s="235" t="s">
        <v>519</v>
      </c>
      <c r="G393" s="233"/>
      <c r="H393" s="236">
        <v>69.359999999999999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2" t="s">
        <v>135</v>
      </c>
      <c r="AU393" s="242" t="s">
        <v>90</v>
      </c>
      <c r="AV393" s="14" t="s">
        <v>90</v>
      </c>
      <c r="AW393" s="14" t="s">
        <v>137</v>
      </c>
      <c r="AX393" s="14" t="s">
        <v>81</v>
      </c>
      <c r="AY393" s="242" t="s">
        <v>126</v>
      </c>
    </row>
    <row r="394" s="15" customFormat="1">
      <c r="A394" s="15"/>
      <c r="B394" s="243"/>
      <c r="C394" s="244"/>
      <c r="D394" s="223" t="s">
        <v>135</v>
      </c>
      <c r="E394" s="245" t="s">
        <v>37</v>
      </c>
      <c r="F394" s="246" t="s">
        <v>139</v>
      </c>
      <c r="G394" s="244"/>
      <c r="H394" s="247">
        <v>69.359999999999999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3" t="s">
        <v>135</v>
      </c>
      <c r="AU394" s="253" t="s">
        <v>90</v>
      </c>
      <c r="AV394" s="15" t="s">
        <v>133</v>
      </c>
      <c r="AW394" s="15" t="s">
        <v>137</v>
      </c>
      <c r="AX394" s="15" t="s">
        <v>23</v>
      </c>
      <c r="AY394" s="253" t="s">
        <v>126</v>
      </c>
    </row>
    <row r="395" s="2" customFormat="1" ht="14.4" customHeight="1">
      <c r="A395" s="40"/>
      <c r="B395" s="41"/>
      <c r="C395" s="254" t="s">
        <v>520</v>
      </c>
      <c r="D395" s="254" t="s">
        <v>222</v>
      </c>
      <c r="E395" s="255" t="s">
        <v>521</v>
      </c>
      <c r="F395" s="256" t="s">
        <v>522</v>
      </c>
      <c r="G395" s="257" t="s">
        <v>177</v>
      </c>
      <c r="H395" s="258">
        <v>2.04</v>
      </c>
      <c r="I395" s="259"/>
      <c r="J395" s="260">
        <f>ROUND(I395*H395,2)</f>
        <v>0</v>
      </c>
      <c r="K395" s="256" t="s">
        <v>132</v>
      </c>
      <c r="L395" s="261"/>
      <c r="M395" s="262" t="s">
        <v>37</v>
      </c>
      <c r="N395" s="263" t="s">
        <v>52</v>
      </c>
      <c r="O395" s="86"/>
      <c r="P395" s="217">
        <f>O395*H395</f>
        <v>0</v>
      </c>
      <c r="Q395" s="217">
        <v>0.065670000000000006</v>
      </c>
      <c r="R395" s="217">
        <f>Q395*H395</f>
        <v>0.13396680000000003</v>
      </c>
      <c r="S395" s="217">
        <v>0</v>
      </c>
      <c r="T395" s="218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9" t="s">
        <v>169</v>
      </c>
      <c r="AT395" s="219" t="s">
        <v>222</v>
      </c>
      <c r="AU395" s="219" t="s">
        <v>90</v>
      </c>
      <c r="AY395" s="18" t="s">
        <v>126</v>
      </c>
      <c r="BE395" s="220">
        <f>IF(N395="základní",J395,0)</f>
        <v>0</v>
      </c>
      <c r="BF395" s="220">
        <f>IF(N395="snížená",J395,0)</f>
        <v>0</v>
      </c>
      <c r="BG395" s="220">
        <f>IF(N395="zákl. přenesená",J395,0)</f>
        <v>0</v>
      </c>
      <c r="BH395" s="220">
        <f>IF(N395="sníž. přenesená",J395,0)</f>
        <v>0</v>
      </c>
      <c r="BI395" s="220">
        <f>IF(N395="nulová",J395,0)</f>
        <v>0</v>
      </c>
      <c r="BJ395" s="18" t="s">
        <v>23</v>
      </c>
      <c r="BK395" s="220">
        <f>ROUND(I395*H395,2)</f>
        <v>0</v>
      </c>
      <c r="BL395" s="18" t="s">
        <v>133</v>
      </c>
      <c r="BM395" s="219" t="s">
        <v>523</v>
      </c>
    </row>
    <row r="396" s="13" customFormat="1">
      <c r="A396" s="13"/>
      <c r="B396" s="221"/>
      <c r="C396" s="222"/>
      <c r="D396" s="223" t="s">
        <v>135</v>
      </c>
      <c r="E396" s="224" t="s">
        <v>37</v>
      </c>
      <c r="F396" s="225" t="s">
        <v>289</v>
      </c>
      <c r="G396" s="222"/>
      <c r="H396" s="224" t="s">
        <v>37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135</v>
      </c>
      <c r="AU396" s="231" t="s">
        <v>90</v>
      </c>
      <c r="AV396" s="13" t="s">
        <v>23</v>
      </c>
      <c r="AW396" s="13" t="s">
        <v>137</v>
      </c>
      <c r="AX396" s="13" t="s">
        <v>81</v>
      </c>
      <c r="AY396" s="231" t="s">
        <v>126</v>
      </c>
    </row>
    <row r="397" s="14" customFormat="1">
      <c r="A397" s="14"/>
      <c r="B397" s="232"/>
      <c r="C397" s="233"/>
      <c r="D397" s="223" t="s">
        <v>135</v>
      </c>
      <c r="E397" s="234" t="s">
        <v>37</v>
      </c>
      <c r="F397" s="235" t="s">
        <v>524</v>
      </c>
      <c r="G397" s="233"/>
      <c r="H397" s="236">
        <v>1.02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2" t="s">
        <v>135</v>
      </c>
      <c r="AU397" s="242" t="s">
        <v>90</v>
      </c>
      <c r="AV397" s="14" t="s">
        <v>90</v>
      </c>
      <c r="AW397" s="14" t="s">
        <v>137</v>
      </c>
      <c r="AX397" s="14" t="s">
        <v>81</v>
      </c>
      <c r="AY397" s="242" t="s">
        <v>126</v>
      </c>
    </row>
    <row r="398" s="14" customFormat="1">
      <c r="A398" s="14"/>
      <c r="B398" s="232"/>
      <c r="C398" s="233"/>
      <c r="D398" s="223" t="s">
        <v>135</v>
      </c>
      <c r="E398" s="234" t="s">
        <v>37</v>
      </c>
      <c r="F398" s="235" t="s">
        <v>525</v>
      </c>
      <c r="G398" s="233"/>
      <c r="H398" s="236">
        <v>1.02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2" t="s">
        <v>135</v>
      </c>
      <c r="AU398" s="242" t="s">
        <v>90</v>
      </c>
      <c r="AV398" s="14" t="s">
        <v>90</v>
      </c>
      <c r="AW398" s="14" t="s">
        <v>137</v>
      </c>
      <c r="AX398" s="14" t="s">
        <v>81</v>
      </c>
      <c r="AY398" s="242" t="s">
        <v>126</v>
      </c>
    </row>
    <row r="399" s="15" customFormat="1">
      <c r="A399" s="15"/>
      <c r="B399" s="243"/>
      <c r="C399" s="244"/>
      <c r="D399" s="223" t="s">
        <v>135</v>
      </c>
      <c r="E399" s="245" t="s">
        <v>37</v>
      </c>
      <c r="F399" s="246" t="s">
        <v>139</v>
      </c>
      <c r="G399" s="244"/>
      <c r="H399" s="247">
        <v>2.04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3" t="s">
        <v>135</v>
      </c>
      <c r="AU399" s="253" t="s">
        <v>90</v>
      </c>
      <c r="AV399" s="15" t="s">
        <v>133</v>
      </c>
      <c r="AW399" s="15" t="s">
        <v>137</v>
      </c>
      <c r="AX399" s="15" t="s">
        <v>23</v>
      </c>
      <c r="AY399" s="253" t="s">
        <v>126</v>
      </c>
    </row>
    <row r="400" s="2" customFormat="1" ht="24.15" customHeight="1">
      <c r="A400" s="40"/>
      <c r="B400" s="41"/>
      <c r="C400" s="208" t="s">
        <v>526</v>
      </c>
      <c r="D400" s="208" t="s">
        <v>128</v>
      </c>
      <c r="E400" s="209" t="s">
        <v>527</v>
      </c>
      <c r="F400" s="210" t="s">
        <v>528</v>
      </c>
      <c r="G400" s="211" t="s">
        <v>177</v>
      </c>
      <c r="H400" s="212">
        <v>10</v>
      </c>
      <c r="I400" s="213"/>
      <c r="J400" s="214">
        <f>ROUND(I400*H400,2)</f>
        <v>0</v>
      </c>
      <c r="K400" s="210" t="s">
        <v>132</v>
      </c>
      <c r="L400" s="46"/>
      <c r="M400" s="215" t="s">
        <v>37</v>
      </c>
      <c r="N400" s="216" t="s">
        <v>52</v>
      </c>
      <c r="O400" s="86"/>
      <c r="P400" s="217">
        <f>O400*H400</f>
        <v>0</v>
      </c>
      <c r="Q400" s="217">
        <v>0.1295</v>
      </c>
      <c r="R400" s="217">
        <f>Q400*H400</f>
        <v>1.2949999999999999</v>
      </c>
      <c r="S400" s="217">
        <v>0</v>
      </c>
      <c r="T400" s="218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9" t="s">
        <v>133</v>
      </c>
      <c r="AT400" s="219" t="s">
        <v>128</v>
      </c>
      <c r="AU400" s="219" t="s">
        <v>90</v>
      </c>
      <c r="AY400" s="18" t="s">
        <v>126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8" t="s">
        <v>23</v>
      </c>
      <c r="BK400" s="220">
        <f>ROUND(I400*H400,2)</f>
        <v>0</v>
      </c>
      <c r="BL400" s="18" t="s">
        <v>133</v>
      </c>
      <c r="BM400" s="219" t="s">
        <v>529</v>
      </c>
    </row>
    <row r="401" s="13" customFormat="1">
      <c r="A401" s="13"/>
      <c r="B401" s="221"/>
      <c r="C401" s="222"/>
      <c r="D401" s="223" t="s">
        <v>135</v>
      </c>
      <c r="E401" s="224" t="s">
        <v>37</v>
      </c>
      <c r="F401" s="225" t="s">
        <v>289</v>
      </c>
      <c r="G401" s="222"/>
      <c r="H401" s="224" t="s">
        <v>37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135</v>
      </c>
      <c r="AU401" s="231" t="s">
        <v>90</v>
      </c>
      <c r="AV401" s="13" t="s">
        <v>23</v>
      </c>
      <c r="AW401" s="13" t="s">
        <v>137</v>
      </c>
      <c r="AX401" s="13" t="s">
        <v>81</v>
      </c>
      <c r="AY401" s="231" t="s">
        <v>126</v>
      </c>
    </row>
    <row r="402" s="14" customFormat="1">
      <c r="A402" s="14"/>
      <c r="B402" s="232"/>
      <c r="C402" s="233"/>
      <c r="D402" s="223" t="s">
        <v>135</v>
      </c>
      <c r="E402" s="234" t="s">
        <v>37</v>
      </c>
      <c r="F402" s="235" t="s">
        <v>530</v>
      </c>
      <c r="G402" s="233"/>
      <c r="H402" s="236">
        <v>10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2" t="s">
        <v>135</v>
      </c>
      <c r="AU402" s="242" t="s">
        <v>90</v>
      </c>
      <c r="AV402" s="14" t="s">
        <v>90</v>
      </c>
      <c r="AW402" s="14" t="s">
        <v>137</v>
      </c>
      <c r="AX402" s="14" t="s">
        <v>81</v>
      </c>
      <c r="AY402" s="242" t="s">
        <v>126</v>
      </c>
    </row>
    <row r="403" s="15" customFormat="1">
      <c r="A403" s="15"/>
      <c r="B403" s="243"/>
      <c r="C403" s="244"/>
      <c r="D403" s="223" t="s">
        <v>135</v>
      </c>
      <c r="E403" s="245" t="s">
        <v>37</v>
      </c>
      <c r="F403" s="246" t="s">
        <v>139</v>
      </c>
      <c r="G403" s="244"/>
      <c r="H403" s="247">
        <v>10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3" t="s">
        <v>135</v>
      </c>
      <c r="AU403" s="253" t="s">
        <v>90</v>
      </c>
      <c r="AV403" s="15" t="s">
        <v>133</v>
      </c>
      <c r="AW403" s="15" t="s">
        <v>137</v>
      </c>
      <c r="AX403" s="15" t="s">
        <v>23</v>
      </c>
      <c r="AY403" s="253" t="s">
        <v>126</v>
      </c>
    </row>
    <row r="404" s="2" customFormat="1" ht="14.4" customHeight="1">
      <c r="A404" s="40"/>
      <c r="B404" s="41"/>
      <c r="C404" s="254" t="s">
        <v>531</v>
      </c>
      <c r="D404" s="254" t="s">
        <v>222</v>
      </c>
      <c r="E404" s="255" t="s">
        <v>532</v>
      </c>
      <c r="F404" s="256" t="s">
        <v>533</v>
      </c>
      <c r="G404" s="257" t="s">
        <v>177</v>
      </c>
      <c r="H404" s="258">
        <v>10.199999999999999</v>
      </c>
      <c r="I404" s="259"/>
      <c r="J404" s="260">
        <f>ROUND(I404*H404,2)</f>
        <v>0</v>
      </c>
      <c r="K404" s="256" t="s">
        <v>132</v>
      </c>
      <c r="L404" s="261"/>
      <c r="M404" s="262" t="s">
        <v>37</v>
      </c>
      <c r="N404" s="263" t="s">
        <v>52</v>
      </c>
      <c r="O404" s="86"/>
      <c r="P404" s="217">
        <f>O404*H404</f>
        <v>0</v>
      </c>
      <c r="Q404" s="217">
        <v>0.048000000000000001</v>
      </c>
      <c r="R404" s="217">
        <f>Q404*H404</f>
        <v>0.48959999999999998</v>
      </c>
      <c r="S404" s="217">
        <v>0</v>
      </c>
      <c r="T404" s="218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9" t="s">
        <v>169</v>
      </c>
      <c r="AT404" s="219" t="s">
        <v>222</v>
      </c>
      <c r="AU404" s="219" t="s">
        <v>90</v>
      </c>
      <c r="AY404" s="18" t="s">
        <v>126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8" t="s">
        <v>23</v>
      </c>
      <c r="BK404" s="220">
        <f>ROUND(I404*H404,2)</f>
        <v>0</v>
      </c>
      <c r="BL404" s="18" t="s">
        <v>133</v>
      </c>
      <c r="BM404" s="219" t="s">
        <v>534</v>
      </c>
    </row>
    <row r="405" s="13" customFormat="1">
      <c r="A405" s="13"/>
      <c r="B405" s="221"/>
      <c r="C405" s="222"/>
      <c r="D405" s="223" t="s">
        <v>135</v>
      </c>
      <c r="E405" s="224" t="s">
        <v>37</v>
      </c>
      <c r="F405" s="225" t="s">
        <v>289</v>
      </c>
      <c r="G405" s="222"/>
      <c r="H405" s="224" t="s">
        <v>37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1" t="s">
        <v>135</v>
      </c>
      <c r="AU405" s="231" t="s">
        <v>90</v>
      </c>
      <c r="AV405" s="13" t="s">
        <v>23</v>
      </c>
      <c r="AW405" s="13" t="s">
        <v>137</v>
      </c>
      <c r="AX405" s="13" t="s">
        <v>81</v>
      </c>
      <c r="AY405" s="231" t="s">
        <v>126</v>
      </c>
    </row>
    <row r="406" s="14" customFormat="1">
      <c r="A406" s="14"/>
      <c r="B406" s="232"/>
      <c r="C406" s="233"/>
      <c r="D406" s="223" t="s">
        <v>135</v>
      </c>
      <c r="E406" s="234" t="s">
        <v>37</v>
      </c>
      <c r="F406" s="235" t="s">
        <v>535</v>
      </c>
      <c r="G406" s="233"/>
      <c r="H406" s="236">
        <v>10.199999999999999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2" t="s">
        <v>135</v>
      </c>
      <c r="AU406" s="242" t="s">
        <v>90</v>
      </c>
      <c r="AV406" s="14" t="s">
        <v>90</v>
      </c>
      <c r="AW406" s="14" t="s">
        <v>137</v>
      </c>
      <c r="AX406" s="14" t="s">
        <v>81</v>
      </c>
      <c r="AY406" s="242" t="s">
        <v>126</v>
      </c>
    </row>
    <row r="407" s="15" customFormat="1">
      <c r="A407" s="15"/>
      <c r="B407" s="243"/>
      <c r="C407" s="244"/>
      <c r="D407" s="223" t="s">
        <v>135</v>
      </c>
      <c r="E407" s="245" t="s">
        <v>37</v>
      </c>
      <c r="F407" s="246" t="s">
        <v>139</v>
      </c>
      <c r="G407" s="244"/>
      <c r="H407" s="247">
        <v>10.199999999999999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3" t="s">
        <v>135</v>
      </c>
      <c r="AU407" s="253" t="s">
        <v>90</v>
      </c>
      <c r="AV407" s="15" t="s">
        <v>133</v>
      </c>
      <c r="AW407" s="15" t="s">
        <v>137</v>
      </c>
      <c r="AX407" s="15" t="s">
        <v>23</v>
      </c>
      <c r="AY407" s="253" t="s">
        <v>126</v>
      </c>
    </row>
    <row r="408" s="2" customFormat="1" ht="24.15" customHeight="1">
      <c r="A408" s="40"/>
      <c r="B408" s="41"/>
      <c r="C408" s="208" t="s">
        <v>536</v>
      </c>
      <c r="D408" s="208" t="s">
        <v>128</v>
      </c>
      <c r="E408" s="209" t="s">
        <v>537</v>
      </c>
      <c r="F408" s="210" t="s">
        <v>538</v>
      </c>
      <c r="G408" s="211" t="s">
        <v>177</v>
      </c>
      <c r="H408" s="212">
        <v>80</v>
      </c>
      <c r="I408" s="213"/>
      <c r="J408" s="214">
        <f>ROUND(I408*H408,2)</f>
        <v>0</v>
      </c>
      <c r="K408" s="210" t="s">
        <v>132</v>
      </c>
      <c r="L408" s="46"/>
      <c r="M408" s="215" t="s">
        <v>37</v>
      </c>
      <c r="N408" s="216" t="s">
        <v>52</v>
      </c>
      <c r="O408" s="86"/>
      <c r="P408" s="217">
        <f>O408*H408</f>
        <v>0</v>
      </c>
      <c r="Q408" s="217">
        <v>0.10095</v>
      </c>
      <c r="R408" s="217">
        <f>Q408*H408</f>
        <v>8.0760000000000005</v>
      </c>
      <c r="S408" s="217">
        <v>0</v>
      </c>
      <c r="T408" s="218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9" t="s">
        <v>133</v>
      </c>
      <c r="AT408" s="219" t="s">
        <v>128</v>
      </c>
      <c r="AU408" s="219" t="s">
        <v>90</v>
      </c>
      <c r="AY408" s="18" t="s">
        <v>126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8" t="s">
        <v>23</v>
      </c>
      <c r="BK408" s="220">
        <f>ROUND(I408*H408,2)</f>
        <v>0</v>
      </c>
      <c r="BL408" s="18" t="s">
        <v>133</v>
      </c>
      <c r="BM408" s="219" t="s">
        <v>539</v>
      </c>
    </row>
    <row r="409" s="13" customFormat="1">
      <c r="A409" s="13"/>
      <c r="B409" s="221"/>
      <c r="C409" s="222"/>
      <c r="D409" s="223" t="s">
        <v>135</v>
      </c>
      <c r="E409" s="224" t="s">
        <v>37</v>
      </c>
      <c r="F409" s="225" t="s">
        <v>289</v>
      </c>
      <c r="G409" s="222"/>
      <c r="H409" s="224" t="s">
        <v>37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1" t="s">
        <v>135</v>
      </c>
      <c r="AU409" s="231" t="s">
        <v>90</v>
      </c>
      <c r="AV409" s="13" t="s">
        <v>23</v>
      </c>
      <c r="AW409" s="13" t="s">
        <v>137</v>
      </c>
      <c r="AX409" s="13" t="s">
        <v>81</v>
      </c>
      <c r="AY409" s="231" t="s">
        <v>126</v>
      </c>
    </row>
    <row r="410" s="14" customFormat="1">
      <c r="A410" s="14"/>
      <c r="B410" s="232"/>
      <c r="C410" s="233"/>
      <c r="D410" s="223" t="s">
        <v>135</v>
      </c>
      <c r="E410" s="234" t="s">
        <v>37</v>
      </c>
      <c r="F410" s="235" t="s">
        <v>540</v>
      </c>
      <c r="G410" s="233"/>
      <c r="H410" s="236">
        <v>80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2" t="s">
        <v>135</v>
      </c>
      <c r="AU410" s="242" t="s">
        <v>90</v>
      </c>
      <c r="AV410" s="14" t="s">
        <v>90</v>
      </c>
      <c r="AW410" s="14" t="s">
        <v>137</v>
      </c>
      <c r="AX410" s="14" t="s">
        <v>81</v>
      </c>
      <c r="AY410" s="242" t="s">
        <v>126</v>
      </c>
    </row>
    <row r="411" s="15" customFormat="1">
      <c r="A411" s="15"/>
      <c r="B411" s="243"/>
      <c r="C411" s="244"/>
      <c r="D411" s="223" t="s">
        <v>135</v>
      </c>
      <c r="E411" s="245" t="s">
        <v>37</v>
      </c>
      <c r="F411" s="246" t="s">
        <v>139</v>
      </c>
      <c r="G411" s="244"/>
      <c r="H411" s="247">
        <v>80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3" t="s">
        <v>135</v>
      </c>
      <c r="AU411" s="253" t="s">
        <v>90</v>
      </c>
      <c r="AV411" s="15" t="s">
        <v>133</v>
      </c>
      <c r="AW411" s="15" t="s">
        <v>137</v>
      </c>
      <c r="AX411" s="15" t="s">
        <v>23</v>
      </c>
      <c r="AY411" s="253" t="s">
        <v>126</v>
      </c>
    </row>
    <row r="412" s="2" customFormat="1" ht="14.4" customHeight="1">
      <c r="A412" s="40"/>
      <c r="B412" s="41"/>
      <c r="C412" s="254" t="s">
        <v>541</v>
      </c>
      <c r="D412" s="254" t="s">
        <v>222</v>
      </c>
      <c r="E412" s="255" t="s">
        <v>542</v>
      </c>
      <c r="F412" s="256" t="s">
        <v>543</v>
      </c>
      <c r="G412" s="257" t="s">
        <v>177</v>
      </c>
      <c r="H412" s="258">
        <v>81.599999999999994</v>
      </c>
      <c r="I412" s="259"/>
      <c r="J412" s="260">
        <f>ROUND(I412*H412,2)</f>
        <v>0</v>
      </c>
      <c r="K412" s="256" t="s">
        <v>132</v>
      </c>
      <c r="L412" s="261"/>
      <c r="M412" s="262" t="s">
        <v>37</v>
      </c>
      <c r="N412" s="263" t="s">
        <v>52</v>
      </c>
      <c r="O412" s="86"/>
      <c r="P412" s="217">
        <f>O412*H412</f>
        <v>0</v>
      </c>
      <c r="Q412" s="217">
        <v>0.028000000000000001</v>
      </c>
      <c r="R412" s="217">
        <f>Q412*H412</f>
        <v>2.2847999999999997</v>
      </c>
      <c r="S412" s="217">
        <v>0</v>
      </c>
      <c r="T412" s="218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9" t="s">
        <v>169</v>
      </c>
      <c r="AT412" s="219" t="s">
        <v>222</v>
      </c>
      <c r="AU412" s="219" t="s">
        <v>90</v>
      </c>
      <c r="AY412" s="18" t="s">
        <v>126</v>
      </c>
      <c r="BE412" s="220">
        <f>IF(N412="základní",J412,0)</f>
        <v>0</v>
      </c>
      <c r="BF412" s="220">
        <f>IF(N412="snížená",J412,0)</f>
        <v>0</v>
      </c>
      <c r="BG412" s="220">
        <f>IF(N412="zákl. přenesená",J412,0)</f>
        <v>0</v>
      </c>
      <c r="BH412" s="220">
        <f>IF(N412="sníž. přenesená",J412,0)</f>
        <v>0</v>
      </c>
      <c r="BI412" s="220">
        <f>IF(N412="nulová",J412,0)</f>
        <v>0</v>
      </c>
      <c r="BJ412" s="18" t="s">
        <v>23</v>
      </c>
      <c r="BK412" s="220">
        <f>ROUND(I412*H412,2)</f>
        <v>0</v>
      </c>
      <c r="BL412" s="18" t="s">
        <v>133</v>
      </c>
      <c r="BM412" s="219" t="s">
        <v>544</v>
      </c>
    </row>
    <row r="413" s="13" customFormat="1">
      <c r="A413" s="13"/>
      <c r="B413" s="221"/>
      <c r="C413" s="222"/>
      <c r="D413" s="223" t="s">
        <v>135</v>
      </c>
      <c r="E413" s="224" t="s">
        <v>37</v>
      </c>
      <c r="F413" s="225" t="s">
        <v>289</v>
      </c>
      <c r="G413" s="222"/>
      <c r="H413" s="224" t="s">
        <v>37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135</v>
      </c>
      <c r="AU413" s="231" t="s">
        <v>90</v>
      </c>
      <c r="AV413" s="13" t="s">
        <v>23</v>
      </c>
      <c r="AW413" s="13" t="s">
        <v>137</v>
      </c>
      <c r="AX413" s="13" t="s">
        <v>81</v>
      </c>
      <c r="AY413" s="231" t="s">
        <v>126</v>
      </c>
    </row>
    <row r="414" s="14" customFormat="1">
      <c r="A414" s="14"/>
      <c r="B414" s="232"/>
      <c r="C414" s="233"/>
      <c r="D414" s="223" t="s">
        <v>135</v>
      </c>
      <c r="E414" s="234" t="s">
        <v>37</v>
      </c>
      <c r="F414" s="235" t="s">
        <v>545</v>
      </c>
      <c r="G414" s="233"/>
      <c r="H414" s="236">
        <v>81.599999999999994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2" t="s">
        <v>135</v>
      </c>
      <c r="AU414" s="242" t="s">
        <v>90</v>
      </c>
      <c r="AV414" s="14" t="s">
        <v>90</v>
      </c>
      <c r="AW414" s="14" t="s">
        <v>137</v>
      </c>
      <c r="AX414" s="14" t="s">
        <v>81</v>
      </c>
      <c r="AY414" s="242" t="s">
        <v>126</v>
      </c>
    </row>
    <row r="415" s="15" customFormat="1">
      <c r="A415" s="15"/>
      <c r="B415" s="243"/>
      <c r="C415" s="244"/>
      <c r="D415" s="223" t="s">
        <v>135</v>
      </c>
      <c r="E415" s="245" t="s">
        <v>37</v>
      </c>
      <c r="F415" s="246" t="s">
        <v>139</v>
      </c>
      <c r="G415" s="244"/>
      <c r="H415" s="247">
        <v>81.599999999999994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3" t="s">
        <v>135</v>
      </c>
      <c r="AU415" s="253" t="s">
        <v>90</v>
      </c>
      <c r="AV415" s="15" t="s">
        <v>133</v>
      </c>
      <c r="AW415" s="15" t="s">
        <v>137</v>
      </c>
      <c r="AX415" s="15" t="s">
        <v>23</v>
      </c>
      <c r="AY415" s="253" t="s">
        <v>126</v>
      </c>
    </row>
    <row r="416" s="2" customFormat="1" ht="24.15" customHeight="1">
      <c r="A416" s="40"/>
      <c r="B416" s="41"/>
      <c r="C416" s="208" t="s">
        <v>546</v>
      </c>
      <c r="D416" s="208" t="s">
        <v>128</v>
      </c>
      <c r="E416" s="209" t="s">
        <v>547</v>
      </c>
      <c r="F416" s="210" t="s">
        <v>548</v>
      </c>
      <c r="G416" s="211" t="s">
        <v>177</v>
      </c>
      <c r="H416" s="212">
        <v>25.699999999999999</v>
      </c>
      <c r="I416" s="213"/>
      <c r="J416" s="214">
        <f>ROUND(I416*H416,2)</f>
        <v>0</v>
      </c>
      <c r="K416" s="210" t="s">
        <v>132</v>
      </c>
      <c r="L416" s="46"/>
      <c r="M416" s="215" t="s">
        <v>37</v>
      </c>
      <c r="N416" s="216" t="s">
        <v>52</v>
      </c>
      <c r="O416" s="86"/>
      <c r="P416" s="217">
        <f>O416*H416</f>
        <v>0</v>
      </c>
      <c r="Q416" s="217">
        <v>0.00060999999999999997</v>
      </c>
      <c r="R416" s="217">
        <f>Q416*H416</f>
        <v>0.015677</v>
      </c>
      <c r="S416" s="217">
        <v>0</v>
      </c>
      <c r="T416" s="218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9" t="s">
        <v>133</v>
      </c>
      <c r="AT416" s="219" t="s">
        <v>128</v>
      </c>
      <c r="AU416" s="219" t="s">
        <v>90</v>
      </c>
      <c r="AY416" s="18" t="s">
        <v>126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8" t="s">
        <v>23</v>
      </c>
      <c r="BK416" s="220">
        <f>ROUND(I416*H416,2)</f>
        <v>0</v>
      </c>
      <c r="BL416" s="18" t="s">
        <v>133</v>
      </c>
      <c r="BM416" s="219" t="s">
        <v>549</v>
      </c>
    </row>
    <row r="417" s="13" customFormat="1">
      <c r="A417" s="13"/>
      <c r="B417" s="221"/>
      <c r="C417" s="222"/>
      <c r="D417" s="223" t="s">
        <v>135</v>
      </c>
      <c r="E417" s="224" t="s">
        <v>37</v>
      </c>
      <c r="F417" s="225" t="s">
        <v>136</v>
      </c>
      <c r="G417" s="222"/>
      <c r="H417" s="224" t="s">
        <v>37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135</v>
      </c>
      <c r="AU417" s="231" t="s">
        <v>90</v>
      </c>
      <c r="AV417" s="13" t="s">
        <v>23</v>
      </c>
      <c r="AW417" s="13" t="s">
        <v>137</v>
      </c>
      <c r="AX417" s="13" t="s">
        <v>81</v>
      </c>
      <c r="AY417" s="231" t="s">
        <v>126</v>
      </c>
    </row>
    <row r="418" s="14" customFormat="1">
      <c r="A418" s="14"/>
      <c r="B418" s="232"/>
      <c r="C418" s="233"/>
      <c r="D418" s="223" t="s">
        <v>135</v>
      </c>
      <c r="E418" s="234" t="s">
        <v>37</v>
      </c>
      <c r="F418" s="235" t="s">
        <v>550</v>
      </c>
      <c r="G418" s="233"/>
      <c r="H418" s="236">
        <v>25.699999999999999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2" t="s">
        <v>135</v>
      </c>
      <c r="AU418" s="242" t="s">
        <v>90</v>
      </c>
      <c r="AV418" s="14" t="s">
        <v>90</v>
      </c>
      <c r="AW418" s="14" t="s">
        <v>137</v>
      </c>
      <c r="AX418" s="14" t="s">
        <v>81</v>
      </c>
      <c r="AY418" s="242" t="s">
        <v>126</v>
      </c>
    </row>
    <row r="419" s="15" customFormat="1">
      <c r="A419" s="15"/>
      <c r="B419" s="243"/>
      <c r="C419" s="244"/>
      <c r="D419" s="223" t="s">
        <v>135</v>
      </c>
      <c r="E419" s="245" t="s">
        <v>37</v>
      </c>
      <c r="F419" s="246" t="s">
        <v>139</v>
      </c>
      <c r="G419" s="244"/>
      <c r="H419" s="247">
        <v>25.699999999999999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3" t="s">
        <v>135</v>
      </c>
      <c r="AU419" s="253" t="s">
        <v>90</v>
      </c>
      <c r="AV419" s="15" t="s">
        <v>133</v>
      </c>
      <c r="AW419" s="15" t="s">
        <v>137</v>
      </c>
      <c r="AX419" s="15" t="s">
        <v>23</v>
      </c>
      <c r="AY419" s="253" t="s">
        <v>126</v>
      </c>
    </row>
    <row r="420" s="2" customFormat="1" ht="14.4" customHeight="1">
      <c r="A420" s="40"/>
      <c r="B420" s="41"/>
      <c r="C420" s="208" t="s">
        <v>551</v>
      </c>
      <c r="D420" s="208" t="s">
        <v>128</v>
      </c>
      <c r="E420" s="209" t="s">
        <v>552</v>
      </c>
      <c r="F420" s="210" t="s">
        <v>553</v>
      </c>
      <c r="G420" s="211" t="s">
        <v>177</v>
      </c>
      <c r="H420" s="212">
        <v>25.699999999999999</v>
      </c>
      <c r="I420" s="213"/>
      <c r="J420" s="214">
        <f>ROUND(I420*H420,2)</f>
        <v>0</v>
      </c>
      <c r="K420" s="210" t="s">
        <v>132</v>
      </c>
      <c r="L420" s="46"/>
      <c r="M420" s="215" t="s">
        <v>37</v>
      </c>
      <c r="N420" s="216" t="s">
        <v>52</v>
      </c>
      <c r="O420" s="86"/>
      <c r="P420" s="217">
        <f>O420*H420</f>
        <v>0</v>
      </c>
      <c r="Q420" s="217">
        <v>0</v>
      </c>
      <c r="R420" s="217">
        <f>Q420*H420</f>
        <v>0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133</v>
      </c>
      <c r="AT420" s="219" t="s">
        <v>128</v>
      </c>
      <c r="AU420" s="219" t="s">
        <v>90</v>
      </c>
      <c r="AY420" s="18" t="s">
        <v>126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8" t="s">
        <v>23</v>
      </c>
      <c r="BK420" s="220">
        <f>ROUND(I420*H420,2)</f>
        <v>0</v>
      </c>
      <c r="BL420" s="18" t="s">
        <v>133</v>
      </c>
      <c r="BM420" s="219" t="s">
        <v>554</v>
      </c>
    </row>
    <row r="421" s="13" customFormat="1">
      <c r="A421" s="13"/>
      <c r="B421" s="221"/>
      <c r="C421" s="222"/>
      <c r="D421" s="223" t="s">
        <v>135</v>
      </c>
      <c r="E421" s="224" t="s">
        <v>37</v>
      </c>
      <c r="F421" s="225" t="s">
        <v>136</v>
      </c>
      <c r="G421" s="222"/>
      <c r="H421" s="224" t="s">
        <v>37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1" t="s">
        <v>135</v>
      </c>
      <c r="AU421" s="231" t="s">
        <v>90</v>
      </c>
      <c r="AV421" s="13" t="s">
        <v>23</v>
      </c>
      <c r="AW421" s="13" t="s">
        <v>137</v>
      </c>
      <c r="AX421" s="13" t="s">
        <v>81</v>
      </c>
      <c r="AY421" s="231" t="s">
        <v>126</v>
      </c>
    </row>
    <row r="422" s="14" customFormat="1">
      <c r="A422" s="14"/>
      <c r="B422" s="232"/>
      <c r="C422" s="233"/>
      <c r="D422" s="223" t="s">
        <v>135</v>
      </c>
      <c r="E422" s="234" t="s">
        <v>37</v>
      </c>
      <c r="F422" s="235" t="s">
        <v>550</v>
      </c>
      <c r="G422" s="233"/>
      <c r="H422" s="236">
        <v>25.699999999999999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2" t="s">
        <v>135</v>
      </c>
      <c r="AU422" s="242" t="s">
        <v>90</v>
      </c>
      <c r="AV422" s="14" t="s">
        <v>90</v>
      </c>
      <c r="AW422" s="14" t="s">
        <v>137</v>
      </c>
      <c r="AX422" s="14" t="s">
        <v>81</v>
      </c>
      <c r="AY422" s="242" t="s">
        <v>126</v>
      </c>
    </row>
    <row r="423" s="15" customFormat="1">
      <c r="A423" s="15"/>
      <c r="B423" s="243"/>
      <c r="C423" s="244"/>
      <c r="D423" s="223" t="s">
        <v>135</v>
      </c>
      <c r="E423" s="245" t="s">
        <v>37</v>
      </c>
      <c r="F423" s="246" t="s">
        <v>139</v>
      </c>
      <c r="G423" s="244"/>
      <c r="H423" s="247">
        <v>25.699999999999999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3" t="s">
        <v>135</v>
      </c>
      <c r="AU423" s="253" t="s">
        <v>90</v>
      </c>
      <c r="AV423" s="15" t="s">
        <v>133</v>
      </c>
      <c r="AW423" s="15" t="s">
        <v>137</v>
      </c>
      <c r="AX423" s="15" t="s">
        <v>23</v>
      </c>
      <c r="AY423" s="253" t="s">
        <v>126</v>
      </c>
    </row>
    <row r="424" s="2" customFormat="1" ht="24.15" customHeight="1">
      <c r="A424" s="40"/>
      <c r="B424" s="41"/>
      <c r="C424" s="208" t="s">
        <v>555</v>
      </c>
      <c r="D424" s="208" t="s">
        <v>128</v>
      </c>
      <c r="E424" s="209" t="s">
        <v>556</v>
      </c>
      <c r="F424" s="210" t="s">
        <v>557</v>
      </c>
      <c r="G424" s="211" t="s">
        <v>177</v>
      </c>
      <c r="H424" s="212">
        <v>55</v>
      </c>
      <c r="I424" s="213"/>
      <c r="J424" s="214">
        <f>ROUND(I424*H424,2)</f>
        <v>0</v>
      </c>
      <c r="K424" s="210" t="s">
        <v>132</v>
      </c>
      <c r="L424" s="46"/>
      <c r="M424" s="215" t="s">
        <v>37</v>
      </c>
      <c r="N424" s="216" t="s">
        <v>52</v>
      </c>
      <c r="O424" s="86"/>
      <c r="P424" s="217">
        <f>O424*H424</f>
        <v>0</v>
      </c>
      <c r="Q424" s="217">
        <v>0.16370999999999999</v>
      </c>
      <c r="R424" s="217">
        <f>Q424*H424</f>
        <v>9.0040499999999994</v>
      </c>
      <c r="S424" s="217">
        <v>0</v>
      </c>
      <c r="T424" s="218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9" t="s">
        <v>133</v>
      </c>
      <c r="AT424" s="219" t="s">
        <v>128</v>
      </c>
      <c r="AU424" s="219" t="s">
        <v>90</v>
      </c>
      <c r="AY424" s="18" t="s">
        <v>126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18" t="s">
        <v>23</v>
      </c>
      <c r="BK424" s="220">
        <f>ROUND(I424*H424,2)</f>
        <v>0</v>
      </c>
      <c r="BL424" s="18" t="s">
        <v>133</v>
      </c>
      <c r="BM424" s="219" t="s">
        <v>558</v>
      </c>
    </row>
    <row r="425" s="13" customFormat="1">
      <c r="A425" s="13"/>
      <c r="B425" s="221"/>
      <c r="C425" s="222"/>
      <c r="D425" s="223" t="s">
        <v>135</v>
      </c>
      <c r="E425" s="224" t="s">
        <v>37</v>
      </c>
      <c r="F425" s="225" t="s">
        <v>136</v>
      </c>
      <c r="G425" s="222"/>
      <c r="H425" s="224" t="s">
        <v>37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1" t="s">
        <v>135</v>
      </c>
      <c r="AU425" s="231" t="s">
        <v>90</v>
      </c>
      <c r="AV425" s="13" t="s">
        <v>23</v>
      </c>
      <c r="AW425" s="13" t="s">
        <v>137</v>
      </c>
      <c r="AX425" s="13" t="s">
        <v>81</v>
      </c>
      <c r="AY425" s="231" t="s">
        <v>126</v>
      </c>
    </row>
    <row r="426" s="14" customFormat="1">
      <c r="A426" s="14"/>
      <c r="B426" s="232"/>
      <c r="C426" s="233"/>
      <c r="D426" s="223" t="s">
        <v>135</v>
      </c>
      <c r="E426" s="234" t="s">
        <v>37</v>
      </c>
      <c r="F426" s="235" t="s">
        <v>559</v>
      </c>
      <c r="G426" s="233"/>
      <c r="H426" s="236">
        <v>55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2" t="s">
        <v>135</v>
      </c>
      <c r="AU426" s="242" t="s">
        <v>90</v>
      </c>
      <c r="AV426" s="14" t="s">
        <v>90</v>
      </c>
      <c r="AW426" s="14" t="s">
        <v>137</v>
      </c>
      <c r="AX426" s="14" t="s">
        <v>81</v>
      </c>
      <c r="AY426" s="242" t="s">
        <v>126</v>
      </c>
    </row>
    <row r="427" s="15" customFormat="1">
      <c r="A427" s="15"/>
      <c r="B427" s="243"/>
      <c r="C427" s="244"/>
      <c r="D427" s="223" t="s">
        <v>135</v>
      </c>
      <c r="E427" s="245" t="s">
        <v>37</v>
      </c>
      <c r="F427" s="246" t="s">
        <v>139</v>
      </c>
      <c r="G427" s="244"/>
      <c r="H427" s="247">
        <v>55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3" t="s">
        <v>135</v>
      </c>
      <c r="AU427" s="253" t="s">
        <v>90</v>
      </c>
      <c r="AV427" s="15" t="s">
        <v>133</v>
      </c>
      <c r="AW427" s="15" t="s">
        <v>137</v>
      </c>
      <c r="AX427" s="15" t="s">
        <v>23</v>
      </c>
      <c r="AY427" s="253" t="s">
        <v>126</v>
      </c>
    </row>
    <row r="428" s="2" customFormat="1" ht="14.4" customHeight="1">
      <c r="A428" s="40"/>
      <c r="B428" s="41"/>
      <c r="C428" s="254" t="s">
        <v>560</v>
      </c>
      <c r="D428" s="254" t="s">
        <v>222</v>
      </c>
      <c r="E428" s="255" t="s">
        <v>561</v>
      </c>
      <c r="F428" s="256" t="s">
        <v>562</v>
      </c>
      <c r="G428" s="257" t="s">
        <v>177</v>
      </c>
      <c r="H428" s="258">
        <v>55.549999999999997</v>
      </c>
      <c r="I428" s="259"/>
      <c r="J428" s="260">
        <f>ROUND(I428*H428,2)</f>
        <v>0</v>
      </c>
      <c r="K428" s="256" t="s">
        <v>132</v>
      </c>
      <c r="L428" s="261"/>
      <c r="M428" s="262" t="s">
        <v>37</v>
      </c>
      <c r="N428" s="263" t="s">
        <v>52</v>
      </c>
      <c r="O428" s="86"/>
      <c r="P428" s="217">
        <f>O428*H428</f>
        <v>0</v>
      </c>
      <c r="Q428" s="217">
        <v>0.13400000000000001</v>
      </c>
      <c r="R428" s="217">
        <f>Q428*H428</f>
        <v>7.4436999999999998</v>
      </c>
      <c r="S428" s="217">
        <v>0</v>
      </c>
      <c r="T428" s="218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9" t="s">
        <v>169</v>
      </c>
      <c r="AT428" s="219" t="s">
        <v>222</v>
      </c>
      <c r="AU428" s="219" t="s">
        <v>90</v>
      </c>
      <c r="AY428" s="18" t="s">
        <v>126</v>
      </c>
      <c r="BE428" s="220">
        <f>IF(N428="základní",J428,0)</f>
        <v>0</v>
      </c>
      <c r="BF428" s="220">
        <f>IF(N428="snížená",J428,0)</f>
        <v>0</v>
      </c>
      <c r="BG428" s="220">
        <f>IF(N428="zákl. přenesená",J428,0)</f>
        <v>0</v>
      </c>
      <c r="BH428" s="220">
        <f>IF(N428="sníž. přenesená",J428,0)</f>
        <v>0</v>
      </c>
      <c r="BI428" s="220">
        <f>IF(N428="nulová",J428,0)</f>
        <v>0</v>
      </c>
      <c r="BJ428" s="18" t="s">
        <v>23</v>
      </c>
      <c r="BK428" s="220">
        <f>ROUND(I428*H428,2)</f>
        <v>0</v>
      </c>
      <c r="BL428" s="18" t="s">
        <v>133</v>
      </c>
      <c r="BM428" s="219" t="s">
        <v>563</v>
      </c>
    </row>
    <row r="429" s="13" customFormat="1">
      <c r="A429" s="13"/>
      <c r="B429" s="221"/>
      <c r="C429" s="222"/>
      <c r="D429" s="223" t="s">
        <v>135</v>
      </c>
      <c r="E429" s="224" t="s">
        <v>37</v>
      </c>
      <c r="F429" s="225" t="s">
        <v>136</v>
      </c>
      <c r="G429" s="222"/>
      <c r="H429" s="224" t="s">
        <v>37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135</v>
      </c>
      <c r="AU429" s="231" t="s">
        <v>90</v>
      </c>
      <c r="AV429" s="13" t="s">
        <v>23</v>
      </c>
      <c r="AW429" s="13" t="s">
        <v>137</v>
      </c>
      <c r="AX429" s="13" t="s">
        <v>81</v>
      </c>
      <c r="AY429" s="231" t="s">
        <v>126</v>
      </c>
    </row>
    <row r="430" s="14" customFormat="1">
      <c r="A430" s="14"/>
      <c r="B430" s="232"/>
      <c r="C430" s="233"/>
      <c r="D430" s="223" t="s">
        <v>135</v>
      </c>
      <c r="E430" s="234" t="s">
        <v>37</v>
      </c>
      <c r="F430" s="235" t="s">
        <v>564</v>
      </c>
      <c r="G430" s="233"/>
      <c r="H430" s="236">
        <v>55.549999999999997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2" t="s">
        <v>135</v>
      </c>
      <c r="AU430" s="242" t="s">
        <v>90</v>
      </c>
      <c r="AV430" s="14" t="s">
        <v>90</v>
      </c>
      <c r="AW430" s="14" t="s">
        <v>137</v>
      </c>
      <c r="AX430" s="14" t="s">
        <v>81</v>
      </c>
      <c r="AY430" s="242" t="s">
        <v>126</v>
      </c>
    </row>
    <row r="431" s="15" customFormat="1">
      <c r="A431" s="15"/>
      <c r="B431" s="243"/>
      <c r="C431" s="244"/>
      <c r="D431" s="223" t="s">
        <v>135</v>
      </c>
      <c r="E431" s="245" t="s">
        <v>37</v>
      </c>
      <c r="F431" s="246" t="s">
        <v>139</v>
      </c>
      <c r="G431" s="244"/>
      <c r="H431" s="247">
        <v>55.549999999999997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3" t="s">
        <v>135</v>
      </c>
      <c r="AU431" s="253" t="s">
        <v>90</v>
      </c>
      <c r="AV431" s="15" t="s">
        <v>133</v>
      </c>
      <c r="AW431" s="15" t="s">
        <v>137</v>
      </c>
      <c r="AX431" s="15" t="s">
        <v>23</v>
      </c>
      <c r="AY431" s="253" t="s">
        <v>126</v>
      </c>
    </row>
    <row r="432" s="2" customFormat="1" ht="24.15" customHeight="1">
      <c r="A432" s="40"/>
      <c r="B432" s="41"/>
      <c r="C432" s="208" t="s">
        <v>565</v>
      </c>
      <c r="D432" s="208" t="s">
        <v>128</v>
      </c>
      <c r="E432" s="209" t="s">
        <v>566</v>
      </c>
      <c r="F432" s="210" t="s">
        <v>567</v>
      </c>
      <c r="G432" s="211" t="s">
        <v>401</v>
      </c>
      <c r="H432" s="212">
        <v>5</v>
      </c>
      <c r="I432" s="213"/>
      <c r="J432" s="214">
        <f>ROUND(I432*H432,2)</f>
        <v>0</v>
      </c>
      <c r="K432" s="210" t="s">
        <v>132</v>
      </c>
      <c r="L432" s="46"/>
      <c r="M432" s="215" t="s">
        <v>37</v>
      </c>
      <c r="N432" s="216" t="s">
        <v>52</v>
      </c>
      <c r="O432" s="86"/>
      <c r="P432" s="217">
        <f>O432*H432</f>
        <v>0</v>
      </c>
      <c r="Q432" s="217">
        <v>0</v>
      </c>
      <c r="R432" s="217">
        <f>Q432*H432</f>
        <v>0</v>
      </c>
      <c r="S432" s="217">
        <v>0.0020999999999999999</v>
      </c>
      <c r="T432" s="218">
        <f>S432*H432</f>
        <v>0.010499999999999999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9" t="s">
        <v>133</v>
      </c>
      <c r="AT432" s="219" t="s">
        <v>128</v>
      </c>
      <c r="AU432" s="219" t="s">
        <v>90</v>
      </c>
      <c r="AY432" s="18" t="s">
        <v>126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8" t="s">
        <v>23</v>
      </c>
      <c r="BK432" s="220">
        <f>ROUND(I432*H432,2)</f>
        <v>0</v>
      </c>
      <c r="BL432" s="18" t="s">
        <v>133</v>
      </c>
      <c r="BM432" s="219" t="s">
        <v>568</v>
      </c>
    </row>
    <row r="433" s="14" customFormat="1">
      <c r="A433" s="14"/>
      <c r="B433" s="232"/>
      <c r="C433" s="233"/>
      <c r="D433" s="223" t="s">
        <v>135</v>
      </c>
      <c r="E433" s="234" t="s">
        <v>37</v>
      </c>
      <c r="F433" s="235" t="s">
        <v>569</v>
      </c>
      <c r="G433" s="233"/>
      <c r="H433" s="236">
        <v>2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135</v>
      </c>
      <c r="AU433" s="242" t="s">
        <v>90</v>
      </c>
      <c r="AV433" s="14" t="s">
        <v>90</v>
      </c>
      <c r="AW433" s="14" t="s">
        <v>137</v>
      </c>
      <c r="AX433" s="14" t="s">
        <v>81</v>
      </c>
      <c r="AY433" s="242" t="s">
        <v>126</v>
      </c>
    </row>
    <row r="434" s="14" customFormat="1">
      <c r="A434" s="14"/>
      <c r="B434" s="232"/>
      <c r="C434" s="233"/>
      <c r="D434" s="223" t="s">
        <v>135</v>
      </c>
      <c r="E434" s="234" t="s">
        <v>37</v>
      </c>
      <c r="F434" s="235" t="s">
        <v>570</v>
      </c>
      <c r="G434" s="233"/>
      <c r="H434" s="236">
        <v>3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2" t="s">
        <v>135</v>
      </c>
      <c r="AU434" s="242" t="s">
        <v>90</v>
      </c>
      <c r="AV434" s="14" t="s">
        <v>90</v>
      </c>
      <c r="AW434" s="14" t="s">
        <v>137</v>
      </c>
      <c r="AX434" s="14" t="s">
        <v>81</v>
      </c>
      <c r="AY434" s="242" t="s">
        <v>126</v>
      </c>
    </row>
    <row r="435" s="15" customFormat="1">
      <c r="A435" s="15"/>
      <c r="B435" s="243"/>
      <c r="C435" s="244"/>
      <c r="D435" s="223" t="s">
        <v>135</v>
      </c>
      <c r="E435" s="245" t="s">
        <v>37</v>
      </c>
      <c r="F435" s="246" t="s">
        <v>139</v>
      </c>
      <c r="G435" s="244"/>
      <c r="H435" s="247">
        <v>5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3" t="s">
        <v>135</v>
      </c>
      <c r="AU435" s="253" t="s">
        <v>90</v>
      </c>
      <c r="AV435" s="15" t="s">
        <v>133</v>
      </c>
      <c r="AW435" s="15" t="s">
        <v>137</v>
      </c>
      <c r="AX435" s="15" t="s">
        <v>23</v>
      </c>
      <c r="AY435" s="253" t="s">
        <v>126</v>
      </c>
    </row>
    <row r="436" s="2" customFormat="1" ht="14.4" customHeight="1">
      <c r="A436" s="40"/>
      <c r="B436" s="41"/>
      <c r="C436" s="208" t="s">
        <v>571</v>
      </c>
      <c r="D436" s="208" t="s">
        <v>128</v>
      </c>
      <c r="E436" s="209" t="s">
        <v>572</v>
      </c>
      <c r="F436" s="210" t="s">
        <v>573</v>
      </c>
      <c r="G436" s="211" t="s">
        <v>187</v>
      </c>
      <c r="H436" s="212">
        <v>3.6000000000000001</v>
      </c>
      <c r="I436" s="213"/>
      <c r="J436" s="214">
        <f>ROUND(I436*H436,2)</f>
        <v>0</v>
      </c>
      <c r="K436" s="210" t="s">
        <v>132</v>
      </c>
      <c r="L436" s="46"/>
      <c r="M436" s="215" t="s">
        <v>37</v>
      </c>
      <c r="N436" s="216" t="s">
        <v>52</v>
      </c>
      <c r="O436" s="86"/>
      <c r="P436" s="217">
        <f>O436*H436</f>
        <v>0</v>
      </c>
      <c r="Q436" s="217">
        <v>0</v>
      </c>
      <c r="R436" s="217">
        <f>Q436*H436</f>
        <v>0</v>
      </c>
      <c r="S436" s="217">
        <v>1.95</v>
      </c>
      <c r="T436" s="218">
        <f>S436*H436</f>
        <v>7.0199999999999996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9" t="s">
        <v>133</v>
      </c>
      <c r="AT436" s="219" t="s">
        <v>128</v>
      </c>
      <c r="AU436" s="219" t="s">
        <v>90</v>
      </c>
      <c r="AY436" s="18" t="s">
        <v>126</v>
      </c>
      <c r="BE436" s="220">
        <f>IF(N436="základní",J436,0)</f>
        <v>0</v>
      </c>
      <c r="BF436" s="220">
        <f>IF(N436="snížená",J436,0)</f>
        <v>0</v>
      </c>
      <c r="BG436" s="220">
        <f>IF(N436="zákl. přenesená",J436,0)</f>
        <v>0</v>
      </c>
      <c r="BH436" s="220">
        <f>IF(N436="sníž. přenesená",J436,0)</f>
        <v>0</v>
      </c>
      <c r="BI436" s="220">
        <f>IF(N436="nulová",J436,0)</f>
        <v>0</v>
      </c>
      <c r="BJ436" s="18" t="s">
        <v>23</v>
      </c>
      <c r="BK436" s="220">
        <f>ROUND(I436*H436,2)</f>
        <v>0</v>
      </c>
      <c r="BL436" s="18" t="s">
        <v>133</v>
      </c>
      <c r="BM436" s="219" t="s">
        <v>574</v>
      </c>
    </row>
    <row r="437" s="13" customFormat="1">
      <c r="A437" s="13"/>
      <c r="B437" s="221"/>
      <c r="C437" s="222"/>
      <c r="D437" s="223" t="s">
        <v>135</v>
      </c>
      <c r="E437" s="224" t="s">
        <v>37</v>
      </c>
      <c r="F437" s="225" t="s">
        <v>136</v>
      </c>
      <c r="G437" s="222"/>
      <c r="H437" s="224" t="s">
        <v>37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135</v>
      </c>
      <c r="AU437" s="231" t="s">
        <v>90</v>
      </c>
      <c r="AV437" s="13" t="s">
        <v>23</v>
      </c>
      <c r="AW437" s="13" t="s">
        <v>137</v>
      </c>
      <c r="AX437" s="13" t="s">
        <v>81</v>
      </c>
      <c r="AY437" s="231" t="s">
        <v>126</v>
      </c>
    </row>
    <row r="438" s="14" customFormat="1">
      <c r="A438" s="14"/>
      <c r="B438" s="232"/>
      <c r="C438" s="233"/>
      <c r="D438" s="223" t="s">
        <v>135</v>
      </c>
      <c r="E438" s="234" t="s">
        <v>37</v>
      </c>
      <c r="F438" s="235" t="s">
        <v>575</v>
      </c>
      <c r="G438" s="233"/>
      <c r="H438" s="236">
        <v>3.5999999999999996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2" t="s">
        <v>135</v>
      </c>
      <c r="AU438" s="242" t="s">
        <v>90</v>
      </c>
      <c r="AV438" s="14" t="s">
        <v>90</v>
      </c>
      <c r="AW438" s="14" t="s">
        <v>137</v>
      </c>
      <c r="AX438" s="14" t="s">
        <v>81</v>
      </c>
      <c r="AY438" s="242" t="s">
        <v>126</v>
      </c>
    </row>
    <row r="439" s="15" customFormat="1">
      <c r="A439" s="15"/>
      <c r="B439" s="243"/>
      <c r="C439" s="244"/>
      <c r="D439" s="223" t="s">
        <v>135</v>
      </c>
      <c r="E439" s="245" t="s">
        <v>37</v>
      </c>
      <c r="F439" s="246" t="s">
        <v>139</v>
      </c>
      <c r="G439" s="244"/>
      <c r="H439" s="247">
        <v>3.5999999999999996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3" t="s">
        <v>135</v>
      </c>
      <c r="AU439" s="253" t="s">
        <v>90</v>
      </c>
      <c r="AV439" s="15" t="s">
        <v>133</v>
      </c>
      <c r="AW439" s="15" t="s">
        <v>137</v>
      </c>
      <c r="AX439" s="15" t="s">
        <v>23</v>
      </c>
      <c r="AY439" s="253" t="s">
        <v>126</v>
      </c>
    </row>
    <row r="440" s="2" customFormat="1" ht="14.4" customHeight="1">
      <c r="A440" s="40"/>
      <c r="B440" s="41"/>
      <c r="C440" s="208" t="s">
        <v>576</v>
      </c>
      <c r="D440" s="208" t="s">
        <v>128</v>
      </c>
      <c r="E440" s="209" t="s">
        <v>577</v>
      </c>
      <c r="F440" s="210" t="s">
        <v>578</v>
      </c>
      <c r="G440" s="211" t="s">
        <v>401</v>
      </c>
      <c r="H440" s="212">
        <v>3</v>
      </c>
      <c r="I440" s="213"/>
      <c r="J440" s="214">
        <f>ROUND(I440*H440,2)</f>
        <v>0</v>
      </c>
      <c r="K440" s="210" t="s">
        <v>37</v>
      </c>
      <c r="L440" s="46"/>
      <c r="M440" s="215" t="s">
        <v>37</v>
      </c>
      <c r="N440" s="216" t="s">
        <v>52</v>
      </c>
      <c r="O440" s="86"/>
      <c r="P440" s="217">
        <f>O440*H440</f>
        <v>0</v>
      </c>
      <c r="Q440" s="217">
        <v>0.00232</v>
      </c>
      <c r="R440" s="217">
        <f>Q440*H440</f>
        <v>0.00696</v>
      </c>
      <c r="S440" s="217">
        <v>0.0073200000000000001</v>
      </c>
      <c r="T440" s="218">
        <f>S440*H440</f>
        <v>0.02196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9" t="s">
        <v>133</v>
      </c>
      <c r="AT440" s="219" t="s">
        <v>128</v>
      </c>
      <c r="AU440" s="219" t="s">
        <v>90</v>
      </c>
      <c r="AY440" s="18" t="s">
        <v>126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8" t="s">
        <v>23</v>
      </c>
      <c r="BK440" s="220">
        <f>ROUND(I440*H440,2)</f>
        <v>0</v>
      </c>
      <c r="BL440" s="18" t="s">
        <v>133</v>
      </c>
      <c r="BM440" s="219" t="s">
        <v>579</v>
      </c>
    </row>
    <row r="441" s="14" customFormat="1">
      <c r="A441" s="14"/>
      <c r="B441" s="232"/>
      <c r="C441" s="233"/>
      <c r="D441" s="223" t="s">
        <v>135</v>
      </c>
      <c r="E441" s="234" t="s">
        <v>37</v>
      </c>
      <c r="F441" s="235" t="s">
        <v>580</v>
      </c>
      <c r="G441" s="233"/>
      <c r="H441" s="236">
        <v>3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2" t="s">
        <v>135</v>
      </c>
      <c r="AU441" s="242" t="s">
        <v>90</v>
      </c>
      <c r="AV441" s="14" t="s">
        <v>90</v>
      </c>
      <c r="AW441" s="14" t="s">
        <v>137</v>
      </c>
      <c r="AX441" s="14" t="s">
        <v>81</v>
      </c>
      <c r="AY441" s="242" t="s">
        <v>126</v>
      </c>
    </row>
    <row r="442" s="15" customFormat="1">
      <c r="A442" s="15"/>
      <c r="B442" s="243"/>
      <c r="C442" s="244"/>
      <c r="D442" s="223" t="s">
        <v>135</v>
      </c>
      <c r="E442" s="245" t="s">
        <v>37</v>
      </c>
      <c r="F442" s="246" t="s">
        <v>139</v>
      </c>
      <c r="G442" s="244"/>
      <c r="H442" s="247">
        <v>3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3" t="s">
        <v>135</v>
      </c>
      <c r="AU442" s="253" t="s">
        <v>90</v>
      </c>
      <c r="AV442" s="15" t="s">
        <v>133</v>
      </c>
      <c r="AW442" s="15" t="s">
        <v>137</v>
      </c>
      <c r="AX442" s="15" t="s">
        <v>23</v>
      </c>
      <c r="AY442" s="253" t="s">
        <v>126</v>
      </c>
    </row>
    <row r="443" s="2" customFormat="1" ht="24.15" customHeight="1">
      <c r="A443" s="40"/>
      <c r="B443" s="41"/>
      <c r="C443" s="208" t="s">
        <v>581</v>
      </c>
      <c r="D443" s="208" t="s">
        <v>128</v>
      </c>
      <c r="E443" s="209" t="s">
        <v>582</v>
      </c>
      <c r="F443" s="210" t="s">
        <v>583</v>
      </c>
      <c r="G443" s="211" t="s">
        <v>131</v>
      </c>
      <c r="H443" s="212">
        <v>15</v>
      </c>
      <c r="I443" s="213"/>
      <c r="J443" s="214">
        <f>ROUND(I443*H443,2)</f>
        <v>0</v>
      </c>
      <c r="K443" s="210" t="s">
        <v>132</v>
      </c>
      <c r="L443" s="46"/>
      <c r="M443" s="215" t="s">
        <v>37</v>
      </c>
      <c r="N443" s="216" t="s">
        <v>52</v>
      </c>
      <c r="O443" s="86"/>
      <c r="P443" s="217">
        <f>O443*H443</f>
        <v>0</v>
      </c>
      <c r="Q443" s="217">
        <v>0</v>
      </c>
      <c r="R443" s="217">
        <f>Q443*H443</f>
        <v>0</v>
      </c>
      <c r="S443" s="217">
        <v>0</v>
      </c>
      <c r="T443" s="218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9" t="s">
        <v>133</v>
      </c>
      <c r="AT443" s="219" t="s">
        <v>128</v>
      </c>
      <c r="AU443" s="219" t="s">
        <v>90</v>
      </c>
      <c r="AY443" s="18" t="s">
        <v>126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8" t="s">
        <v>23</v>
      </c>
      <c r="BK443" s="220">
        <f>ROUND(I443*H443,2)</f>
        <v>0</v>
      </c>
      <c r="BL443" s="18" t="s">
        <v>133</v>
      </c>
      <c r="BM443" s="219" t="s">
        <v>584</v>
      </c>
    </row>
    <row r="444" s="13" customFormat="1">
      <c r="A444" s="13"/>
      <c r="B444" s="221"/>
      <c r="C444" s="222"/>
      <c r="D444" s="223" t="s">
        <v>135</v>
      </c>
      <c r="E444" s="224" t="s">
        <v>37</v>
      </c>
      <c r="F444" s="225" t="s">
        <v>585</v>
      </c>
      <c r="G444" s="222"/>
      <c r="H444" s="224" t="s">
        <v>37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1" t="s">
        <v>135</v>
      </c>
      <c r="AU444" s="231" t="s">
        <v>90</v>
      </c>
      <c r="AV444" s="13" t="s">
        <v>23</v>
      </c>
      <c r="AW444" s="13" t="s">
        <v>137</v>
      </c>
      <c r="AX444" s="13" t="s">
        <v>81</v>
      </c>
      <c r="AY444" s="231" t="s">
        <v>126</v>
      </c>
    </row>
    <row r="445" s="14" customFormat="1">
      <c r="A445" s="14"/>
      <c r="B445" s="232"/>
      <c r="C445" s="233"/>
      <c r="D445" s="223" t="s">
        <v>135</v>
      </c>
      <c r="E445" s="234" t="s">
        <v>37</v>
      </c>
      <c r="F445" s="235" t="s">
        <v>148</v>
      </c>
      <c r="G445" s="233"/>
      <c r="H445" s="236">
        <v>5.5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2" t="s">
        <v>135</v>
      </c>
      <c r="AU445" s="242" t="s">
        <v>90</v>
      </c>
      <c r="AV445" s="14" t="s">
        <v>90</v>
      </c>
      <c r="AW445" s="14" t="s">
        <v>137</v>
      </c>
      <c r="AX445" s="14" t="s">
        <v>81</v>
      </c>
      <c r="AY445" s="242" t="s">
        <v>126</v>
      </c>
    </row>
    <row r="446" s="14" customFormat="1">
      <c r="A446" s="14"/>
      <c r="B446" s="232"/>
      <c r="C446" s="233"/>
      <c r="D446" s="223" t="s">
        <v>135</v>
      </c>
      <c r="E446" s="234" t="s">
        <v>37</v>
      </c>
      <c r="F446" s="235" t="s">
        <v>152</v>
      </c>
      <c r="G446" s="233"/>
      <c r="H446" s="236">
        <v>9.5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2" t="s">
        <v>135</v>
      </c>
      <c r="AU446" s="242" t="s">
        <v>90</v>
      </c>
      <c r="AV446" s="14" t="s">
        <v>90</v>
      </c>
      <c r="AW446" s="14" t="s">
        <v>137</v>
      </c>
      <c r="AX446" s="14" t="s">
        <v>81</v>
      </c>
      <c r="AY446" s="242" t="s">
        <v>126</v>
      </c>
    </row>
    <row r="447" s="15" customFormat="1">
      <c r="A447" s="15"/>
      <c r="B447" s="243"/>
      <c r="C447" s="244"/>
      <c r="D447" s="223" t="s">
        <v>135</v>
      </c>
      <c r="E447" s="245" t="s">
        <v>37</v>
      </c>
      <c r="F447" s="246" t="s">
        <v>139</v>
      </c>
      <c r="G447" s="244"/>
      <c r="H447" s="247">
        <v>15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3" t="s">
        <v>135</v>
      </c>
      <c r="AU447" s="253" t="s">
        <v>90</v>
      </c>
      <c r="AV447" s="15" t="s">
        <v>133</v>
      </c>
      <c r="AW447" s="15" t="s">
        <v>137</v>
      </c>
      <c r="AX447" s="15" t="s">
        <v>23</v>
      </c>
      <c r="AY447" s="253" t="s">
        <v>126</v>
      </c>
    </row>
    <row r="448" s="2" customFormat="1" ht="14.4" customHeight="1">
      <c r="A448" s="40"/>
      <c r="B448" s="41"/>
      <c r="C448" s="208" t="s">
        <v>586</v>
      </c>
      <c r="D448" s="208" t="s">
        <v>128</v>
      </c>
      <c r="E448" s="209" t="s">
        <v>587</v>
      </c>
      <c r="F448" s="210" t="s">
        <v>588</v>
      </c>
      <c r="G448" s="211" t="s">
        <v>589</v>
      </c>
      <c r="H448" s="212">
        <v>1</v>
      </c>
      <c r="I448" s="213"/>
      <c r="J448" s="214">
        <f>ROUND(I448*H448,2)</f>
        <v>0</v>
      </c>
      <c r="K448" s="210" t="s">
        <v>37</v>
      </c>
      <c r="L448" s="46"/>
      <c r="M448" s="215" t="s">
        <v>37</v>
      </c>
      <c r="N448" s="216" t="s">
        <v>52</v>
      </c>
      <c r="O448" s="86"/>
      <c r="P448" s="217">
        <f>O448*H448</f>
        <v>0</v>
      </c>
      <c r="Q448" s="217">
        <v>1</v>
      </c>
      <c r="R448" s="217">
        <f>Q448*H448</f>
        <v>1</v>
      </c>
      <c r="S448" s="217">
        <v>0</v>
      </c>
      <c r="T448" s="218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9" t="s">
        <v>133</v>
      </c>
      <c r="AT448" s="219" t="s">
        <v>128</v>
      </c>
      <c r="AU448" s="219" t="s">
        <v>90</v>
      </c>
      <c r="AY448" s="18" t="s">
        <v>126</v>
      </c>
      <c r="BE448" s="220">
        <f>IF(N448="základní",J448,0)</f>
        <v>0</v>
      </c>
      <c r="BF448" s="220">
        <f>IF(N448="snížená",J448,0)</f>
        <v>0</v>
      </c>
      <c r="BG448" s="220">
        <f>IF(N448="zákl. přenesená",J448,0)</f>
        <v>0</v>
      </c>
      <c r="BH448" s="220">
        <f>IF(N448="sníž. přenesená",J448,0)</f>
        <v>0</v>
      </c>
      <c r="BI448" s="220">
        <f>IF(N448="nulová",J448,0)</f>
        <v>0</v>
      </c>
      <c r="BJ448" s="18" t="s">
        <v>23</v>
      </c>
      <c r="BK448" s="220">
        <f>ROUND(I448*H448,2)</f>
        <v>0</v>
      </c>
      <c r="BL448" s="18" t="s">
        <v>133</v>
      </c>
      <c r="BM448" s="219" t="s">
        <v>590</v>
      </c>
    </row>
    <row r="449" s="13" customFormat="1">
      <c r="A449" s="13"/>
      <c r="B449" s="221"/>
      <c r="C449" s="222"/>
      <c r="D449" s="223" t="s">
        <v>135</v>
      </c>
      <c r="E449" s="224" t="s">
        <v>37</v>
      </c>
      <c r="F449" s="225" t="s">
        <v>591</v>
      </c>
      <c r="G449" s="222"/>
      <c r="H449" s="224" t="s">
        <v>37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135</v>
      </c>
      <c r="AU449" s="231" t="s">
        <v>90</v>
      </c>
      <c r="AV449" s="13" t="s">
        <v>23</v>
      </c>
      <c r="AW449" s="13" t="s">
        <v>137</v>
      </c>
      <c r="AX449" s="13" t="s">
        <v>81</v>
      </c>
      <c r="AY449" s="231" t="s">
        <v>126</v>
      </c>
    </row>
    <row r="450" s="14" customFormat="1">
      <c r="A450" s="14"/>
      <c r="B450" s="232"/>
      <c r="C450" s="233"/>
      <c r="D450" s="223" t="s">
        <v>135</v>
      </c>
      <c r="E450" s="234" t="s">
        <v>37</v>
      </c>
      <c r="F450" s="235" t="s">
        <v>592</v>
      </c>
      <c r="G450" s="233"/>
      <c r="H450" s="236">
        <v>1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2" t="s">
        <v>135</v>
      </c>
      <c r="AU450" s="242" t="s">
        <v>90</v>
      </c>
      <c r="AV450" s="14" t="s">
        <v>90</v>
      </c>
      <c r="AW450" s="14" t="s">
        <v>137</v>
      </c>
      <c r="AX450" s="14" t="s">
        <v>81</v>
      </c>
      <c r="AY450" s="242" t="s">
        <v>126</v>
      </c>
    </row>
    <row r="451" s="15" customFormat="1">
      <c r="A451" s="15"/>
      <c r="B451" s="243"/>
      <c r="C451" s="244"/>
      <c r="D451" s="223" t="s">
        <v>135</v>
      </c>
      <c r="E451" s="245" t="s">
        <v>37</v>
      </c>
      <c r="F451" s="246" t="s">
        <v>139</v>
      </c>
      <c r="G451" s="244"/>
      <c r="H451" s="247">
        <v>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3" t="s">
        <v>135</v>
      </c>
      <c r="AU451" s="253" t="s">
        <v>90</v>
      </c>
      <c r="AV451" s="15" t="s">
        <v>133</v>
      </c>
      <c r="AW451" s="15" t="s">
        <v>137</v>
      </c>
      <c r="AX451" s="15" t="s">
        <v>23</v>
      </c>
      <c r="AY451" s="253" t="s">
        <v>126</v>
      </c>
    </row>
    <row r="452" s="12" customFormat="1" ht="22.8" customHeight="1">
      <c r="A452" s="12"/>
      <c r="B452" s="192"/>
      <c r="C452" s="193"/>
      <c r="D452" s="194" t="s">
        <v>80</v>
      </c>
      <c r="E452" s="206" t="s">
        <v>593</v>
      </c>
      <c r="F452" s="206" t="s">
        <v>594</v>
      </c>
      <c r="G452" s="193"/>
      <c r="H452" s="193"/>
      <c r="I452" s="196"/>
      <c r="J452" s="207">
        <f>BK452</f>
        <v>0</v>
      </c>
      <c r="K452" s="193"/>
      <c r="L452" s="198"/>
      <c r="M452" s="199"/>
      <c r="N452" s="200"/>
      <c r="O452" s="200"/>
      <c r="P452" s="201">
        <f>SUM(P453:P485)</f>
        <v>0</v>
      </c>
      <c r="Q452" s="200"/>
      <c r="R452" s="201">
        <f>SUM(R453:R485)</f>
        <v>0</v>
      </c>
      <c r="S452" s="200"/>
      <c r="T452" s="202">
        <f>SUM(T453:T485)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03" t="s">
        <v>23</v>
      </c>
      <c r="AT452" s="204" t="s">
        <v>80</v>
      </c>
      <c r="AU452" s="204" t="s">
        <v>23</v>
      </c>
      <c r="AY452" s="203" t="s">
        <v>126</v>
      </c>
      <c r="BK452" s="205">
        <f>SUM(BK453:BK485)</f>
        <v>0</v>
      </c>
    </row>
    <row r="453" s="2" customFormat="1" ht="24.15" customHeight="1">
      <c r="A453" s="40"/>
      <c r="B453" s="41"/>
      <c r="C453" s="208" t="s">
        <v>595</v>
      </c>
      <c r="D453" s="208" t="s">
        <v>128</v>
      </c>
      <c r="E453" s="209" t="s">
        <v>596</v>
      </c>
      <c r="F453" s="210" t="s">
        <v>597</v>
      </c>
      <c r="G453" s="211" t="s">
        <v>225</v>
      </c>
      <c r="H453" s="212">
        <v>390.411</v>
      </c>
      <c r="I453" s="213"/>
      <c r="J453" s="214">
        <f>ROUND(I453*H453,2)</f>
        <v>0</v>
      </c>
      <c r="K453" s="210" t="s">
        <v>132</v>
      </c>
      <c r="L453" s="46"/>
      <c r="M453" s="215" t="s">
        <v>37</v>
      </c>
      <c r="N453" s="216" t="s">
        <v>52</v>
      </c>
      <c r="O453" s="86"/>
      <c r="P453" s="217">
        <f>O453*H453</f>
        <v>0</v>
      </c>
      <c r="Q453" s="217">
        <v>0</v>
      </c>
      <c r="R453" s="217">
        <f>Q453*H453</f>
        <v>0</v>
      </c>
      <c r="S453" s="217">
        <v>0</v>
      </c>
      <c r="T453" s="218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9" t="s">
        <v>133</v>
      </c>
      <c r="AT453" s="219" t="s">
        <v>128</v>
      </c>
      <c r="AU453" s="219" t="s">
        <v>90</v>
      </c>
      <c r="AY453" s="18" t="s">
        <v>126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18" t="s">
        <v>23</v>
      </c>
      <c r="BK453" s="220">
        <f>ROUND(I453*H453,2)</f>
        <v>0</v>
      </c>
      <c r="BL453" s="18" t="s">
        <v>133</v>
      </c>
      <c r="BM453" s="219" t="s">
        <v>598</v>
      </c>
    </row>
    <row r="454" s="13" customFormat="1">
      <c r="A454" s="13"/>
      <c r="B454" s="221"/>
      <c r="C454" s="222"/>
      <c r="D454" s="223" t="s">
        <v>135</v>
      </c>
      <c r="E454" s="224" t="s">
        <v>37</v>
      </c>
      <c r="F454" s="225" t="s">
        <v>599</v>
      </c>
      <c r="G454" s="222"/>
      <c r="H454" s="224" t="s">
        <v>37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1" t="s">
        <v>135</v>
      </c>
      <c r="AU454" s="231" t="s">
        <v>90</v>
      </c>
      <c r="AV454" s="13" t="s">
        <v>23</v>
      </c>
      <c r="AW454" s="13" t="s">
        <v>137</v>
      </c>
      <c r="AX454" s="13" t="s">
        <v>81</v>
      </c>
      <c r="AY454" s="231" t="s">
        <v>126</v>
      </c>
    </row>
    <row r="455" s="14" customFormat="1">
      <c r="A455" s="14"/>
      <c r="B455" s="232"/>
      <c r="C455" s="233"/>
      <c r="D455" s="223" t="s">
        <v>135</v>
      </c>
      <c r="E455" s="234" t="s">
        <v>37</v>
      </c>
      <c r="F455" s="235" t="s">
        <v>600</v>
      </c>
      <c r="G455" s="233"/>
      <c r="H455" s="236">
        <v>245.51100000000008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2" t="s">
        <v>135</v>
      </c>
      <c r="AU455" s="242" t="s">
        <v>90</v>
      </c>
      <c r="AV455" s="14" t="s">
        <v>90</v>
      </c>
      <c r="AW455" s="14" t="s">
        <v>137</v>
      </c>
      <c r="AX455" s="14" t="s">
        <v>81</v>
      </c>
      <c r="AY455" s="242" t="s">
        <v>126</v>
      </c>
    </row>
    <row r="456" s="14" customFormat="1">
      <c r="A456" s="14"/>
      <c r="B456" s="232"/>
      <c r="C456" s="233"/>
      <c r="D456" s="223" t="s">
        <v>135</v>
      </c>
      <c r="E456" s="234" t="s">
        <v>37</v>
      </c>
      <c r="F456" s="235" t="s">
        <v>601</v>
      </c>
      <c r="G456" s="233"/>
      <c r="H456" s="236">
        <v>144.90000000000001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135</v>
      </c>
      <c r="AU456" s="242" t="s">
        <v>90</v>
      </c>
      <c r="AV456" s="14" t="s">
        <v>90</v>
      </c>
      <c r="AW456" s="14" t="s">
        <v>137</v>
      </c>
      <c r="AX456" s="14" t="s">
        <v>81</v>
      </c>
      <c r="AY456" s="242" t="s">
        <v>126</v>
      </c>
    </row>
    <row r="457" s="15" customFormat="1">
      <c r="A457" s="15"/>
      <c r="B457" s="243"/>
      <c r="C457" s="244"/>
      <c r="D457" s="223" t="s">
        <v>135</v>
      </c>
      <c r="E457" s="245" t="s">
        <v>37</v>
      </c>
      <c r="F457" s="246" t="s">
        <v>139</v>
      </c>
      <c r="G457" s="244"/>
      <c r="H457" s="247">
        <v>390.41100000000006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3" t="s">
        <v>135</v>
      </c>
      <c r="AU457" s="253" t="s">
        <v>90</v>
      </c>
      <c r="AV457" s="15" t="s">
        <v>133</v>
      </c>
      <c r="AW457" s="15" t="s">
        <v>137</v>
      </c>
      <c r="AX457" s="15" t="s">
        <v>23</v>
      </c>
      <c r="AY457" s="253" t="s">
        <v>126</v>
      </c>
    </row>
    <row r="458" s="2" customFormat="1" ht="24.15" customHeight="1">
      <c r="A458" s="40"/>
      <c r="B458" s="41"/>
      <c r="C458" s="208" t="s">
        <v>602</v>
      </c>
      <c r="D458" s="208" t="s">
        <v>128</v>
      </c>
      <c r="E458" s="209" t="s">
        <v>603</v>
      </c>
      <c r="F458" s="210" t="s">
        <v>604</v>
      </c>
      <c r="G458" s="211" t="s">
        <v>225</v>
      </c>
      <c r="H458" s="212">
        <v>390.411</v>
      </c>
      <c r="I458" s="213"/>
      <c r="J458" s="214">
        <f>ROUND(I458*H458,2)</f>
        <v>0</v>
      </c>
      <c r="K458" s="210" t="s">
        <v>132</v>
      </c>
      <c r="L458" s="46"/>
      <c r="M458" s="215" t="s">
        <v>37</v>
      </c>
      <c r="N458" s="216" t="s">
        <v>52</v>
      </c>
      <c r="O458" s="86"/>
      <c r="P458" s="217">
        <f>O458*H458</f>
        <v>0</v>
      </c>
      <c r="Q458" s="217">
        <v>0</v>
      </c>
      <c r="R458" s="217">
        <f>Q458*H458</f>
        <v>0</v>
      </c>
      <c r="S458" s="217">
        <v>0</v>
      </c>
      <c r="T458" s="218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9" t="s">
        <v>133</v>
      </c>
      <c r="AT458" s="219" t="s">
        <v>128</v>
      </c>
      <c r="AU458" s="219" t="s">
        <v>90</v>
      </c>
      <c r="AY458" s="18" t="s">
        <v>126</v>
      </c>
      <c r="BE458" s="220">
        <f>IF(N458="základní",J458,0)</f>
        <v>0</v>
      </c>
      <c r="BF458" s="220">
        <f>IF(N458="snížená",J458,0)</f>
        <v>0</v>
      </c>
      <c r="BG458" s="220">
        <f>IF(N458="zákl. přenesená",J458,0)</f>
        <v>0</v>
      </c>
      <c r="BH458" s="220">
        <f>IF(N458="sníž. přenesená",J458,0)</f>
        <v>0</v>
      </c>
      <c r="BI458" s="220">
        <f>IF(N458="nulová",J458,0)</f>
        <v>0</v>
      </c>
      <c r="BJ458" s="18" t="s">
        <v>23</v>
      </c>
      <c r="BK458" s="220">
        <f>ROUND(I458*H458,2)</f>
        <v>0</v>
      </c>
      <c r="BL458" s="18" t="s">
        <v>133</v>
      </c>
      <c r="BM458" s="219" t="s">
        <v>605</v>
      </c>
    </row>
    <row r="459" s="13" customFormat="1">
      <c r="A459" s="13"/>
      <c r="B459" s="221"/>
      <c r="C459" s="222"/>
      <c r="D459" s="223" t="s">
        <v>135</v>
      </c>
      <c r="E459" s="224" t="s">
        <v>37</v>
      </c>
      <c r="F459" s="225" t="s">
        <v>606</v>
      </c>
      <c r="G459" s="222"/>
      <c r="H459" s="224" t="s">
        <v>37</v>
      </c>
      <c r="I459" s="226"/>
      <c r="J459" s="222"/>
      <c r="K459" s="222"/>
      <c r="L459" s="227"/>
      <c r="M459" s="228"/>
      <c r="N459" s="229"/>
      <c r="O459" s="229"/>
      <c r="P459" s="229"/>
      <c r="Q459" s="229"/>
      <c r="R459" s="229"/>
      <c r="S459" s="229"/>
      <c r="T459" s="23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1" t="s">
        <v>135</v>
      </c>
      <c r="AU459" s="231" t="s">
        <v>90</v>
      </c>
      <c r="AV459" s="13" t="s">
        <v>23</v>
      </c>
      <c r="AW459" s="13" t="s">
        <v>137</v>
      </c>
      <c r="AX459" s="13" t="s">
        <v>81</v>
      </c>
      <c r="AY459" s="231" t="s">
        <v>126</v>
      </c>
    </row>
    <row r="460" s="14" customFormat="1">
      <c r="A460" s="14"/>
      <c r="B460" s="232"/>
      <c r="C460" s="233"/>
      <c r="D460" s="223" t="s">
        <v>135</v>
      </c>
      <c r="E460" s="234" t="s">
        <v>37</v>
      </c>
      <c r="F460" s="235" t="s">
        <v>600</v>
      </c>
      <c r="G460" s="233"/>
      <c r="H460" s="236">
        <v>245.51100000000008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2" t="s">
        <v>135</v>
      </c>
      <c r="AU460" s="242" t="s">
        <v>90</v>
      </c>
      <c r="AV460" s="14" t="s">
        <v>90</v>
      </c>
      <c r="AW460" s="14" t="s">
        <v>137</v>
      </c>
      <c r="AX460" s="14" t="s">
        <v>81</v>
      </c>
      <c r="AY460" s="242" t="s">
        <v>126</v>
      </c>
    </row>
    <row r="461" s="14" customFormat="1">
      <c r="A461" s="14"/>
      <c r="B461" s="232"/>
      <c r="C461" s="233"/>
      <c r="D461" s="223" t="s">
        <v>135</v>
      </c>
      <c r="E461" s="234" t="s">
        <v>37</v>
      </c>
      <c r="F461" s="235" t="s">
        <v>601</v>
      </c>
      <c r="G461" s="233"/>
      <c r="H461" s="236">
        <v>144.90000000000001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2" t="s">
        <v>135</v>
      </c>
      <c r="AU461" s="242" t="s">
        <v>90</v>
      </c>
      <c r="AV461" s="14" t="s">
        <v>90</v>
      </c>
      <c r="AW461" s="14" t="s">
        <v>137</v>
      </c>
      <c r="AX461" s="14" t="s">
        <v>81</v>
      </c>
      <c r="AY461" s="242" t="s">
        <v>126</v>
      </c>
    </row>
    <row r="462" s="15" customFormat="1">
      <c r="A462" s="15"/>
      <c r="B462" s="243"/>
      <c r="C462" s="244"/>
      <c r="D462" s="223" t="s">
        <v>135</v>
      </c>
      <c r="E462" s="245" t="s">
        <v>37</v>
      </c>
      <c r="F462" s="246" t="s">
        <v>139</v>
      </c>
      <c r="G462" s="244"/>
      <c r="H462" s="247">
        <v>390.41100000000006</v>
      </c>
      <c r="I462" s="248"/>
      <c r="J462" s="244"/>
      <c r="K462" s="244"/>
      <c r="L462" s="249"/>
      <c r="M462" s="250"/>
      <c r="N462" s="251"/>
      <c r="O462" s="251"/>
      <c r="P462" s="251"/>
      <c r="Q462" s="251"/>
      <c r="R462" s="251"/>
      <c r="S462" s="251"/>
      <c r="T462" s="252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3" t="s">
        <v>135</v>
      </c>
      <c r="AU462" s="253" t="s">
        <v>90</v>
      </c>
      <c r="AV462" s="15" t="s">
        <v>133</v>
      </c>
      <c r="AW462" s="15" t="s">
        <v>137</v>
      </c>
      <c r="AX462" s="15" t="s">
        <v>23</v>
      </c>
      <c r="AY462" s="253" t="s">
        <v>126</v>
      </c>
    </row>
    <row r="463" s="2" customFormat="1" ht="24.15" customHeight="1">
      <c r="A463" s="40"/>
      <c r="B463" s="41"/>
      <c r="C463" s="208" t="s">
        <v>607</v>
      </c>
      <c r="D463" s="208" t="s">
        <v>128</v>
      </c>
      <c r="E463" s="209" t="s">
        <v>608</v>
      </c>
      <c r="F463" s="210" t="s">
        <v>609</v>
      </c>
      <c r="G463" s="211" t="s">
        <v>225</v>
      </c>
      <c r="H463" s="212">
        <v>10.972</v>
      </c>
      <c r="I463" s="213"/>
      <c r="J463" s="214">
        <f>ROUND(I463*H463,2)</f>
        <v>0</v>
      </c>
      <c r="K463" s="210" t="s">
        <v>132</v>
      </c>
      <c r="L463" s="46"/>
      <c r="M463" s="215" t="s">
        <v>37</v>
      </c>
      <c r="N463" s="216" t="s">
        <v>52</v>
      </c>
      <c r="O463" s="86"/>
      <c r="P463" s="217">
        <f>O463*H463</f>
        <v>0</v>
      </c>
      <c r="Q463" s="217">
        <v>0</v>
      </c>
      <c r="R463" s="217">
        <f>Q463*H463</f>
        <v>0</v>
      </c>
      <c r="S463" s="217">
        <v>0</v>
      </c>
      <c r="T463" s="218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9" t="s">
        <v>133</v>
      </c>
      <c r="AT463" s="219" t="s">
        <v>128</v>
      </c>
      <c r="AU463" s="219" t="s">
        <v>90</v>
      </c>
      <c r="AY463" s="18" t="s">
        <v>126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18" t="s">
        <v>23</v>
      </c>
      <c r="BK463" s="220">
        <f>ROUND(I463*H463,2)</f>
        <v>0</v>
      </c>
      <c r="BL463" s="18" t="s">
        <v>133</v>
      </c>
      <c r="BM463" s="219" t="s">
        <v>610</v>
      </c>
    </row>
    <row r="464" s="13" customFormat="1">
      <c r="A464" s="13"/>
      <c r="B464" s="221"/>
      <c r="C464" s="222"/>
      <c r="D464" s="223" t="s">
        <v>135</v>
      </c>
      <c r="E464" s="224" t="s">
        <v>37</v>
      </c>
      <c r="F464" s="225" t="s">
        <v>611</v>
      </c>
      <c r="G464" s="222"/>
      <c r="H464" s="224" t="s">
        <v>37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1" t="s">
        <v>135</v>
      </c>
      <c r="AU464" s="231" t="s">
        <v>90</v>
      </c>
      <c r="AV464" s="13" t="s">
        <v>23</v>
      </c>
      <c r="AW464" s="13" t="s">
        <v>137</v>
      </c>
      <c r="AX464" s="13" t="s">
        <v>81</v>
      </c>
      <c r="AY464" s="231" t="s">
        <v>126</v>
      </c>
    </row>
    <row r="465" s="14" customFormat="1">
      <c r="A465" s="14"/>
      <c r="B465" s="232"/>
      <c r="C465" s="233"/>
      <c r="D465" s="223" t="s">
        <v>135</v>
      </c>
      <c r="E465" s="234" t="s">
        <v>37</v>
      </c>
      <c r="F465" s="235" t="s">
        <v>612</v>
      </c>
      <c r="G465" s="233"/>
      <c r="H465" s="236">
        <v>5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2" t="s">
        <v>135</v>
      </c>
      <c r="AU465" s="242" t="s">
        <v>90</v>
      </c>
      <c r="AV465" s="14" t="s">
        <v>90</v>
      </c>
      <c r="AW465" s="14" t="s">
        <v>137</v>
      </c>
      <c r="AX465" s="14" t="s">
        <v>81</v>
      </c>
      <c r="AY465" s="242" t="s">
        <v>126</v>
      </c>
    </row>
    <row r="466" s="14" customFormat="1">
      <c r="A466" s="14"/>
      <c r="B466" s="232"/>
      <c r="C466" s="233"/>
      <c r="D466" s="223" t="s">
        <v>135</v>
      </c>
      <c r="E466" s="234" t="s">
        <v>37</v>
      </c>
      <c r="F466" s="235" t="s">
        <v>613</v>
      </c>
      <c r="G466" s="233"/>
      <c r="H466" s="236">
        <v>5.125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2" t="s">
        <v>135</v>
      </c>
      <c r="AU466" s="242" t="s">
        <v>90</v>
      </c>
      <c r="AV466" s="14" t="s">
        <v>90</v>
      </c>
      <c r="AW466" s="14" t="s">
        <v>137</v>
      </c>
      <c r="AX466" s="14" t="s">
        <v>81</v>
      </c>
      <c r="AY466" s="242" t="s">
        <v>126</v>
      </c>
    </row>
    <row r="467" s="14" customFormat="1">
      <c r="A467" s="14"/>
      <c r="B467" s="232"/>
      <c r="C467" s="233"/>
      <c r="D467" s="223" t="s">
        <v>135</v>
      </c>
      <c r="E467" s="234" t="s">
        <v>37</v>
      </c>
      <c r="F467" s="235" t="s">
        <v>614</v>
      </c>
      <c r="G467" s="233"/>
      <c r="H467" s="236">
        <v>0.84699999999999998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2" t="s">
        <v>135</v>
      </c>
      <c r="AU467" s="242" t="s">
        <v>90</v>
      </c>
      <c r="AV467" s="14" t="s">
        <v>90</v>
      </c>
      <c r="AW467" s="14" t="s">
        <v>137</v>
      </c>
      <c r="AX467" s="14" t="s">
        <v>81</v>
      </c>
      <c r="AY467" s="242" t="s">
        <v>126</v>
      </c>
    </row>
    <row r="468" s="15" customFormat="1">
      <c r="A468" s="15"/>
      <c r="B468" s="243"/>
      <c r="C468" s="244"/>
      <c r="D468" s="223" t="s">
        <v>135</v>
      </c>
      <c r="E468" s="245" t="s">
        <v>37</v>
      </c>
      <c r="F468" s="246" t="s">
        <v>139</v>
      </c>
      <c r="G468" s="244"/>
      <c r="H468" s="247">
        <v>10.972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3" t="s">
        <v>135</v>
      </c>
      <c r="AU468" s="253" t="s">
        <v>90</v>
      </c>
      <c r="AV468" s="15" t="s">
        <v>133</v>
      </c>
      <c r="AW468" s="15" t="s">
        <v>137</v>
      </c>
      <c r="AX468" s="15" t="s">
        <v>23</v>
      </c>
      <c r="AY468" s="253" t="s">
        <v>126</v>
      </c>
    </row>
    <row r="469" s="2" customFormat="1" ht="24.15" customHeight="1">
      <c r="A469" s="40"/>
      <c r="B469" s="41"/>
      <c r="C469" s="208" t="s">
        <v>615</v>
      </c>
      <c r="D469" s="208" t="s">
        <v>128</v>
      </c>
      <c r="E469" s="209" t="s">
        <v>616</v>
      </c>
      <c r="F469" s="210" t="s">
        <v>617</v>
      </c>
      <c r="G469" s="211" t="s">
        <v>225</v>
      </c>
      <c r="H469" s="212">
        <v>10.972</v>
      </c>
      <c r="I469" s="213"/>
      <c r="J469" s="214">
        <f>ROUND(I469*H469,2)</f>
        <v>0</v>
      </c>
      <c r="K469" s="210" t="s">
        <v>132</v>
      </c>
      <c r="L469" s="46"/>
      <c r="M469" s="215" t="s">
        <v>37</v>
      </c>
      <c r="N469" s="216" t="s">
        <v>52</v>
      </c>
      <c r="O469" s="86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9" t="s">
        <v>133</v>
      </c>
      <c r="AT469" s="219" t="s">
        <v>128</v>
      </c>
      <c r="AU469" s="219" t="s">
        <v>90</v>
      </c>
      <c r="AY469" s="18" t="s">
        <v>126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8" t="s">
        <v>23</v>
      </c>
      <c r="BK469" s="220">
        <f>ROUND(I469*H469,2)</f>
        <v>0</v>
      </c>
      <c r="BL469" s="18" t="s">
        <v>133</v>
      </c>
      <c r="BM469" s="219" t="s">
        <v>618</v>
      </c>
    </row>
    <row r="470" s="13" customFormat="1">
      <c r="A470" s="13"/>
      <c r="B470" s="221"/>
      <c r="C470" s="222"/>
      <c r="D470" s="223" t="s">
        <v>135</v>
      </c>
      <c r="E470" s="224" t="s">
        <v>37</v>
      </c>
      <c r="F470" s="225" t="s">
        <v>619</v>
      </c>
      <c r="G470" s="222"/>
      <c r="H470" s="224" t="s">
        <v>37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135</v>
      </c>
      <c r="AU470" s="231" t="s">
        <v>90</v>
      </c>
      <c r="AV470" s="13" t="s">
        <v>23</v>
      </c>
      <c r="AW470" s="13" t="s">
        <v>137</v>
      </c>
      <c r="AX470" s="13" t="s">
        <v>81</v>
      </c>
      <c r="AY470" s="231" t="s">
        <v>126</v>
      </c>
    </row>
    <row r="471" s="14" customFormat="1">
      <c r="A471" s="14"/>
      <c r="B471" s="232"/>
      <c r="C471" s="233"/>
      <c r="D471" s="223" t="s">
        <v>135</v>
      </c>
      <c r="E471" s="234" t="s">
        <v>37</v>
      </c>
      <c r="F471" s="235" t="s">
        <v>612</v>
      </c>
      <c r="G471" s="233"/>
      <c r="H471" s="236">
        <v>5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2" t="s">
        <v>135</v>
      </c>
      <c r="AU471" s="242" t="s">
        <v>90</v>
      </c>
      <c r="AV471" s="14" t="s">
        <v>90</v>
      </c>
      <c r="AW471" s="14" t="s">
        <v>137</v>
      </c>
      <c r="AX471" s="14" t="s">
        <v>81</v>
      </c>
      <c r="AY471" s="242" t="s">
        <v>126</v>
      </c>
    </row>
    <row r="472" s="14" customFormat="1">
      <c r="A472" s="14"/>
      <c r="B472" s="232"/>
      <c r="C472" s="233"/>
      <c r="D472" s="223" t="s">
        <v>135</v>
      </c>
      <c r="E472" s="234" t="s">
        <v>37</v>
      </c>
      <c r="F472" s="235" t="s">
        <v>613</v>
      </c>
      <c r="G472" s="233"/>
      <c r="H472" s="236">
        <v>5.125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2" t="s">
        <v>135</v>
      </c>
      <c r="AU472" s="242" t="s">
        <v>90</v>
      </c>
      <c r="AV472" s="14" t="s">
        <v>90</v>
      </c>
      <c r="AW472" s="14" t="s">
        <v>137</v>
      </c>
      <c r="AX472" s="14" t="s">
        <v>81</v>
      </c>
      <c r="AY472" s="242" t="s">
        <v>126</v>
      </c>
    </row>
    <row r="473" s="14" customFormat="1">
      <c r="A473" s="14"/>
      <c r="B473" s="232"/>
      <c r="C473" s="233"/>
      <c r="D473" s="223" t="s">
        <v>135</v>
      </c>
      <c r="E473" s="234" t="s">
        <v>37</v>
      </c>
      <c r="F473" s="235" t="s">
        <v>614</v>
      </c>
      <c r="G473" s="233"/>
      <c r="H473" s="236">
        <v>0.84699999999999998</v>
      </c>
      <c r="I473" s="237"/>
      <c r="J473" s="233"/>
      <c r="K473" s="233"/>
      <c r="L473" s="238"/>
      <c r="M473" s="239"/>
      <c r="N473" s="240"/>
      <c r="O473" s="240"/>
      <c r="P473" s="240"/>
      <c r="Q473" s="240"/>
      <c r="R473" s="240"/>
      <c r="S473" s="240"/>
      <c r="T473" s="24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2" t="s">
        <v>135</v>
      </c>
      <c r="AU473" s="242" t="s">
        <v>90</v>
      </c>
      <c r="AV473" s="14" t="s">
        <v>90</v>
      </c>
      <c r="AW473" s="14" t="s">
        <v>137</v>
      </c>
      <c r="AX473" s="14" t="s">
        <v>81</v>
      </c>
      <c r="AY473" s="242" t="s">
        <v>126</v>
      </c>
    </row>
    <row r="474" s="15" customFormat="1">
      <c r="A474" s="15"/>
      <c r="B474" s="243"/>
      <c r="C474" s="244"/>
      <c r="D474" s="223" t="s">
        <v>135</v>
      </c>
      <c r="E474" s="245" t="s">
        <v>37</v>
      </c>
      <c r="F474" s="246" t="s">
        <v>139</v>
      </c>
      <c r="G474" s="244"/>
      <c r="H474" s="247">
        <v>10.972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3" t="s">
        <v>135</v>
      </c>
      <c r="AU474" s="253" t="s">
        <v>90</v>
      </c>
      <c r="AV474" s="15" t="s">
        <v>133</v>
      </c>
      <c r="AW474" s="15" t="s">
        <v>137</v>
      </c>
      <c r="AX474" s="15" t="s">
        <v>23</v>
      </c>
      <c r="AY474" s="253" t="s">
        <v>126</v>
      </c>
    </row>
    <row r="475" s="2" customFormat="1" ht="24.15" customHeight="1">
      <c r="A475" s="40"/>
      <c r="B475" s="41"/>
      <c r="C475" s="208" t="s">
        <v>620</v>
      </c>
      <c r="D475" s="208" t="s">
        <v>128</v>
      </c>
      <c r="E475" s="209" t="s">
        <v>621</v>
      </c>
      <c r="F475" s="210" t="s">
        <v>622</v>
      </c>
      <c r="G475" s="211" t="s">
        <v>225</v>
      </c>
      <c r="H475" s="212">
        <v>10.972</v>
      </c>
      <c r="I475" s="213"/>
      <c r="J475" s="214">
        <f>ROUND(I475*H475,2)</f>
        <v>0</v>
      </c>
      <c r="K475" s="210" t="s">
        <v>132</v>
      </c>
      <c r="L475" s="46"/>
      <c r="M475" s="215" t="s">
        <v>37</v>
      </c>
      <c r="N475" s="216" t="s">
        <v>52</v>
      </c>
      <c r="O475" s="86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9" t="s">
        <v>133</v>
      </c>
      <c r="AT475" s="219" t="s">
        <v>128</v>
      </c>
      <c r="AU475" s="219" t="s">
        <v>90</v>
      </c>
      <c r="AY475" s="18" t="s">
        <v>126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8" t="s">
        <v>23</v>
      </c>
      <c r="BK475" s="220">
        <f>ROUND(I475*H475,2)</f>
        <v>0</v>
      </c>
      <c r="BL475" s="18" t="s">
        <v>133</v>
      </c>
      <c r="BM475" s="219" t="s">
        <v>623</v>
      </c>
    </row>
    <row r="476" s="14" customFormat="1">
      <c r="A476" s="14"/>
      <c r="B476" s="232"/>
      <c r="C476" s="233"/>
      <c r="D476" s="223" t="s">
        <v>135</v>
      </c>
      <c r="E476" s="234" t="s">
        <v>37</v>
      </c>
      <c r="F476" s="235" t="s">
        <v>612</v>
      </c>
      <c r="G476" s="233"/>
      <c r="H476" s="236">
        <v>5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2" t="s">
        <v>135</v>
      </c>
      <c r="AU476" s="242" t="s">
        <v>90</v>
      </c>
      <c r="AV476" s="14" t="s">
        <v>90</v>
      </c>
      <c r="AW476" s="14" t="s">
        <v>137</v>
      </c>
      <c r="AX476" s="14" t="s">
        <v>81</v>
      </c>
      <c r="AY476" s="242" t="s">
        <v>126</v>
      </c>
    </row>
    <row r="477" s="14" customFormat="1">
      <c r="A477" s="14"/>
      <c r="B477" s="232"/>
      <c r="C477" s="233"/>
      <c r="D477" s="223" t="s">
        <v>135</v>
      </c>
      <c r="E477" s="234" t="s">
        <v>37</v>
      </c>
      <c r="F477" s="235" t="s">
        <v>613</v>
      </c>
      <c r="G477" s="233"/>
      <c r="H477" s="236">
        <v>5.125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2" t="s">
        <v>135</v>
      </c>
      <c r="AU477" s="242" t="s">
        <v>90</v>
      </c>
      <c r="AV477" s="14" t="s">
        <v>90</v>
      </c>
      <c r="AW477" s="14" t="s">
        <v>137</v>
      </c>
      <c r="AX477" s="14" t="s">
        <v>81</v>
      </c>
      <c r="AY477" s="242" t="s">
        <v>126</v>
      </c>
    </row>
    <row r="478" s="14" customFormat="1">
      <c r="A478" s="14"/>
      <c r="B478" s="232"/>
      <c r="C478" s="233"/>
      <c r="D478" s="223" t="s">
        <v>135</v>
      </c>
      <c r="E478" s="234" t="s">
        <v>37</v>
      </c>
      <c r="F478" s="235" t="s">
        <v>614</v>
      </c>
      <c r="G478" s="233"/>
      <c r="H478" s="236">
        <v>0.84699999999999998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2" t="s">
        <v>135</v>
      </c>
      <c r="AU478" s="242" t="s">
        <v>90</v>
      </c>
      <c r="AV478" s="14" t="s">
        <v>90</v>
      </c>
      <c r="AW478" s="14" t="s">
        <v>137</v>
      </c>
      <c r="AX478" s="14" t="s">
        <v>81</v>
      </c>
      <c r="AY478" s="242" t="s">
        <v>126</v>
      </c>
    </row>
    <row r="479" s="15" customFormat="1">
      <c r="A479" s="15"/>
      <c r="B479" s="243"/>
      <c r="C479" s="244"/>
      <c r="D479" s="223" t="s">
        <v>135</v>
      </c>
      <c r="E479" s="245" t="s">
        <v>37</v>
      </c>
      <c r="F479" s="246" t="s">
        <v>139</v>
      </c>
      <c r="G479" s="244"/>
      <c r="H479" s="247">
        <v>10.972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3" t="s">
        <v>135</v>
      </c>
      <c r="AU479" s="253" t="s">
        <v>90</v>
      </c>
      <c r="AV479" s="15" t="s">
        <v>133</v>
      </c>
      <c r="AW479" s="15" t="s">
        <v>137</v>
      </c>
      <c r="AX479" s="15" t="s">
        <v>23</v>
      </c>
      <c r="AY479" s="253" t="s">
        <v>126</v>
      </c>
    </row>
    <row r="480" s="2" customFormat="1" ht="24.15" customHeight="1">
      <c r="A480" s="40"/>
      <c r="B480" s="41"/>
      <c r="C480" s="208" t="s">
        <v>624</v>
      </c>
      <c r="D480" s="208" t="s">
        <v>128</v>
      </c>
      <c r="E480" s="209" t="s">
        <v>625</v>
      </c>
      <c r="F480" s="210" t="s">
        <v>626</v>
      </c>
      <c r="G480" s="211" t="s">
        <v>225</v>
      </c>
      <c r="H480" s="212">
        <v>245.511</v>
      </c>
      <c r="I480" s="213"/>
      <c r="J480" s="214">
        <f>ROUND(I480*H480,2)</f>
        <v>0</v>
      </c>
      <c r="K480" s="210" t="s">
        <v>132</v>
      </c>
      <c r="L480" s="46"/>
      <c r="M480" s="215" t="s">
        <v>37</v>
      </c>
      <c r="N480" s="216" t="s">
        <v>52</v>
      </c>
      <c r="O480" s="86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9" t="s">
        <v>133</v>
      </c>
      <c r="AT480" s="219" t="s">
        <v>128</v>
      </c>
      <c r="AU480" s="219" t="s">
        <v>90</v>
      </c>
      <c r="AY480" s="18" t="s">
        <v>126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18" t="s">
        <v>23</v>
      </c>
      <c r="BK480" s="220">
        <f>ROUND(I480*H480,2)</f>
        <v>0</v>
      </c>
      <c r="BL480" s="18" t="s">
        <v>133</v>
      </c>
      <c r="BM480" s="219" t="s">
        <v>627</v>
      </c>
    </row>
    <row r="481" s="14" customFormat="1">
      <c r="A481" s="14"/>
      <c r="B481" s="232"/>
      <c r="C481" s="233"/>
      <c r="D481" s="223" t="s">
        <v>135</v>
      </c>
      <c r="E481" s="234" t="s">
        <v>37</v>
      </c>
      <c r="F481" s="235" t="s">
        <v>628</v>
      </c>
      <c r="G481" s="233"/>
      <c r="H481" s="236">
        <v>245.51100000000008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2" t="s">
        <v>135</v>
      </c>
      <c r="AU481" s="242" t="s">
        <v>90</v>
      </c>
      <c r="AV481" s="14" t="s">
        <v>90</v>
      </c>
      <c r="AW481" s="14" t="s">
        <v>137</v>
      </c>
      <c r="AX481" s="14" t="s">
        <v>81</v>
      </c>
      <c r="AY481" s="242" t="s">
        <v>126</v>
      </c>
    </row>
    <row r="482" s="15" customFormat="1">
      <c r="A482" s="15"/>
      <c r="B482" s="243"/>
      <c r="C482" s="244"/>
      <c r="D482" s="223" t="s">
        <v>135</v>
      </c>
      <c r="E482" s="245" t="s">
        <v>37</v>
      </c>
      <c r="F482" s="246" t="s">
        <v>139</v>
      </c>
      <c r="G482" s="244"/>
      <c r="H482" s="247">
        <v>245.511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3" t="s">
        <v>135</v>
      </c>
      <c r="AU482" s="253" t="s">
        <v>90</v>
      </c>
      <c r="AV482" s="15" t="s">
        <v>133</v>
      </c>
      <c r="AW482" s="15" t="s">
        <v>137</v>
      </c>
      <c r="AX482" s="15" t="s">
        <v>23</v>
      </c>
      <c r="AY482" s="253" t="s">
        <v>126</v>
      </c>
    </row>
    <row r="483" s="2" customFormat="1" ht="24.15" customHeight="1">
      <c r="A483" s="40"/>
      <c r="B483" s="41"/>
      <c r="C483" s="208" t="s">
        <v>629</v>
      </c>
      <c r="D483" s="208" t="s">
        <v>128</v>
      </c>
      <c r="E483" s="209" t="s">
        <v>630</v>
      </c>
      <c r="F483" s="210" t="s">
        <v>631</v>
      </c>
      <c r="G483" s="211" t="s">
        <v>225</v>
      </c>
      <c r="H483" s="212">
        <v>144.90000000000001</v>
      </c>
      <c r="I483" s="213"/>
      <c r="J483" s="214">
        <f>ROUND(I483*H483,2)</f>
        <v>0</v>
      </c>
      <c r="K483" s="210" t="s">
        <v>132</v>
      </c>
      <c r="L483" s="46"/>
      <c r="M483" s="215" t="s">
        <v>37</v>
      </c>
      <c r="N483" s="216" t="s">
        <v>52</v>
      </c>
      <c r="O483" s="86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9" t="s">
        <v>133</v>
      </c>
      <c r="AT483" s="219" t="s">
        <v>128</v>
      </c>
      <c r="AU483" s="219" t="s">
        <v>90</v>
      </c>
      <c r="AY483" s="18" t="s">
        <v>126</v>
      </c>
      <c r="BE483" s="220">
        <f>IF(N483="základní",J483,0)</f>
        <v>0</v>
      </c>
      <c r="BF483" s="220">
        <f>IF(N483="snížená",J483,0)</f>
        <v>0</v>
      </c>
      <c r="BG483" s="220">
        <f>IF(N483="zákl. přenesená",J483,0)</f>
        <v>0</v>
      </c>
      <c r="BH483" s="220">
        <f>IF(N483="sníž. přenesená",J483,0)</f>
        <v>0</v>
      </c>
      <c r="BI483" s="220">
        <f>IF(N483="nulová",J483,0)</f>
        <v>0</v>
      </c>
      <c r="BJ483" s="18" t="s">
        <v>23</v>
      </c>
      <c r="BK483" s="220">
        <f>ROUND(I483*H483,2)</f>
        <v>0</v>
      </c>
      <c r="BL483" s="18" t="s">
        <v>133</v>
      </c>
      <c r="BM483" s="219" t="s">
        <v>632</v>
      </c>
    </row>
    <row r="484" s="14" customFormat="1">
      <c r="A484" s="14"/>
      <c r="B484" s="232"/>
      <c r="C484" s="233"/>
      <c r="D484" s="223" t="s">
        <v>135</v>
      </c>
      <c r="E484" s="234" t="s">
        <v>37</v>
      </c>
      <c r="F484" s="235" t="s">
        <v>601</v>
      </c>
      <c r="G484" s="233"/>
      <c r="H484" s="236">
        <v>144.90000000000001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2" t="s">
        <v>135</v>
      </c>
      <c r="AU484" s="242" t="s">
        <v>90</v>
      </c>
      <c r="AV484" s="14" t="s">
        <v>90</v>
      </c>
      <c r="AW484" s="14" t="s">
        <v>137</v>
      </c>
      <c r="AX484" s="14" t="s">
        <v>81</v>
      </c>
      <c r="AY484" s="242" t="s">
        <v>126</v>
      </c>
    </row>
    <row r="485" s="15" customFormat="1">
      <c r="A485" s="15"/>
      <c r="B485" s="243"/>
      <c r="C485" s="244"/>
      <c r="D485" s="223" t="s">
        <v>135</v>
      </c>
      <c r="E485" s="245" t="s">
        <v>37</v>
      </c>
      <c r="F485" s="246" t="s">
        <v>139</v>
      </c>
      <c r="G485" s="244"/>
      <c r="H485" s="247">
        <v>144.90000000000001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3" t="s">
        <v>135</v>
      </c>
      <c r="AU485" s="253" t="s">
        <v>90</v>
      </c>
      <c r="AV485" s="15" t="s">
        <v>133</v>
      </c>
      <c r="AW485" s="15" t="s">
        <v>137</v>
      </c>
      <c r="AX485" s="15" t="s">
        <v>23</v>
      </c>
      <c r="AY485" s="253" t="s">
        <v>126</v>
      </c>
    </row>
    <row r="486" s="12" customFormat="1" ht="22.8" customHeight="1">
      <c r="A486" s="12"/>
      <c r="B486" s="192"/>
      <c r="C486" s="193"/>
      <c r="D486" s="194" t="s">
        <v>80</v>
      </c>
      <c r="E486" s="206" t="s">
        <v>633</v>
      </c>
      <c r="F486" s="206" t="s">
        <v>634</v>
      </c>
      <c r="G486" s="193"/>
      <c r="H486" s="193"/>
      <c r="I486" s="196"/>
      <c r="J486" s="207">
        <f>BK486</f>
        <v>0</v>
      </c>
      <c r="K486" s="193"/>
      <c r="L486" s="198"/>
      <c r="M486" s="199"/>
      <c r="N486" s="200"/>
      <c r="O486" s="200"/>
      <c r="P486" s="201">
        <f>P487</f>
        <v>0</v>
      </c>
      <c r="Q486" s="200"/>
      <c r="R486" s="201">
        <f>R487</f>
        <v>0</v>
      </c>
      <c r="S486" s="200"/>
      <c r="T486" s="202">
        <f>T487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3" t="s">
        <v>23</v>
      </c>
      <c r="AT486" s="204" t="s">
        <v>80</v>
      </c>
      <c r="AU486" s="204" t="s">
        <v>23</v>
      </c>
      <c r="AY486" s="203" t="s">
        <v>126</v>
      </c>
      <c r="BK486" s="205">
        <f>BK487</f>
        <v>0</v>
      </c>
    </row>
    <row r="487" s="2" customFormat="1" ht="24.15" customHeight="1">
      <c r="A487" s="40"/>
      <c r="B487" s="41"/>
      <c r="C487" s="208" t="s">
        <v>635</v>
      </c>
      <c r="D487" s="208" t="s">
        <v>128</v>
      </c>
      <c r="E487" s="209" t="s">
        <v>636</v>
      </c>
      <c r="F487" s="210" t="s">
        <v>637</v>
      </c>
      <c r="G487" s="211" t="s">
        <v>225</v>
      </c>
      <c r="H487" s="212">
        <v>142.48400000000001</v>
      </c>
      <c r="I487" s="213"/>
      <c r="J487" s="214">
        <f>ROUND(I487*H487,2)</f>
        <v>0</v>
      </c>
      <c r="K487" s="210" t="s">
        <v>132</v>
      </c>
      <c r="L487" s="46"/>
      <c r="M487" s="264" t="s">
        <v>37</v>
      </c>
      <c r="N487" s="265" t="s">
        <v>52</v>
      </c>
      <c r="O487" s="266"/>
      <c r="P487" s="267">
        <f>O487*H487</f>
        <v>0</v>
      </c>
      <c r="Q487" s="267">
        <v>0</v>
      </c>
      <c r="R487" s="267">
        <f>Q487*H487</f>
        <v>0</v>
      </c>
      <c r="S487" s="267">
        <v>0</v>
      </c>
      <c r="T487" s="268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9" t="s">
        <v>133</v>
      </c>
      <c r="AT487" s="219" t="s">
        <v>128</v>
      </c>
      <c r="AU487" s="219" t="s">
        <v>90</v>
      </c>
      <c r="AY487" s="18" t="s">
        <v>126</v>
      </c>
      <c r="BE487" s="220">
        <f>IF(N487="základní",J487,0)</f>
        <v>0</v>
      </c>
      <c r="BF487" s="220">
        <f>IF(N487="snížená",J487,0)</f>
        <v>0</v>
      </c>
      <c r="BG487" s="220">
        <f>IF(N487="zákl. přenesená",J487,0)</f>
        <v>0</v>
      </c>
      <c r="BH487" s="220">
        <f>IF(N487="sníž. přenesená",J487,0)</f>
        <v>0</v>
      </c>
      <c r="BI487" s="220">
        <f>IF(N487="nulová",J487,0)</f>
        <v>0</v>
      </c>
      <c r="BJ487" s="18" t="s">
        <v>23</v>
      </c>
      <c r="BK487" s="220">
        <f>ROUND(I487*H487,2)</f>
        <v>0</v>
      </c>
      <c r="BL487" s="18" t="s">
        <v>133</v>
      </c>
      <c r="BM487" s="219" t="s">
        <v>638</v>
      </c>
    </row>
    <row r="488" s="2" customFormat="1" ht="6.96" customHeight="1">
      <c r="A488" s="40"/>
      <c r="B488" s="61"/>
      <c r="C488" s="62"/>
      <c r="D488" s="62"/>
      <c r="E488" s="62"/>
      <c r="F488" s="62"/>
      <c r="G488" s="62"/>
      <c r="H488" s="62"/>
      <c r="I488" s="62"/>
      <c r="J488" s="62"/>
      <c r="K488" s="62"/>
      <c r="L488" s="46"/>
      <c r="M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</sheetData>
  <sheetProtection sheet="1" autoFilter="0" formatColumns="0" formatRows="0" objects="1" scenarios="1" spinCount="100000" saltValue="HXTCMBdMLMUYjcR4PDbg2idyTcKjGMzk60ntyXMFBl31bUNWtZGWgCoO7WsMo7W5bDbVbMv4hboxUsFJA35LzQ==" hashValue="XE96AL4fefhXvT6Bzi0Q4yfrFoFYJR8mFUuQvTWSX0LwWNj1xAnB2pZgjgk4DyiblHhPLsuIn9wRAzPuNCz7cw==" algorithmName="SHA-512" password="CC35"/>
  <autoFilter ref="C88:K48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90</v>
      </c>
    </row>
    <row r="4" s="1" customFormat="1" ht="24.96" customHeight="1">
      <c r="B4" s="21"/>
      <c r="D4" s="132" t="s">
        <v>94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Rekonstrukce ÚK č. 4 na p.č. 323/1 k.ú. Planá u Českých Budějovic</v>
      </c>
      <c r="F7" s="134"/>
      <c r="G7" s="134"/>
      <c r="H7" s="134"/>
      <c r="L7" s="21"/>
    </row>
    <row r="8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639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19</v>
      </c>
      <c r="E11" s="40"/>
      <c r="F11" s="138" t="s">
        <v>37</v>
      </c>
      <c r="G11" s="40"/>
      <c r="H11" s="40"/>
      <c r="I11" s="134" t="s">
        <v>21</v>
      </c>
      <c r="J11" s="138" t="s">
        <v>37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24</v>
      </c>
      <c r="E12" s="40"/>
      <c r="F12" s="138" t="s">
        <v>25</v>
      </c>
      <c r="G12" s="40"/>
      <c r="H12" s="40"/>
      <c r="I12" s="134" t="s">
        <v>26</v>
      </c>
      <c r="J12" s="139" t="str">
        <f>'Rekapitulace stavby'!AN8</f>
        <v>25. 8. 2021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32</v>
      </c>
      <c r="E14" s="40"/>
      <c r="F14" s="40"/>
      <c r="G14" s="40"/>
      <c r="H14" s="40"/>
      <c r="I14" s="134" t="s">
        <v>33</v>
      </c>
      <c r="J14" s="138" t="s">
        <v>34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35</v>
      </c>
      <c r="F15" s="40"/>
      <c r="G15" s="40"/>
      <c r="H15" s="40"/>
      <c r="I15" s="134" t="s">
        <v>36</v>
      </c>
      <c r="J15" s="138" t="s">
        <v>37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38</v>
      </c>
      <c r="E17" s="40"/>
      <c r="F17" s="40"/>
      <c r="G17" s="40"/>
      <c r="H17" s="40"/>
      <c r="I17" s="134" t="s">
        <v>33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36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40</v>
      </c>
      <c r="E20" s="40"/>
      <c r="F20" s="40"/>
      <c r="G20" s="40"/>
      <c r="H20" s="40"/>
      <c r="I20" s="134" t="s">
        <v>33</v>
      </c>
      <c r="J20" s="138" t="s">
        <v>41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42</v>
      </c>
      <c r="F21" s="40"/>
      <c r="G21" s="40"/>
      <c r="H21" s="40"/>
      <c r="I21" s="134" t="s">
        <v>36</v>
      </c>
      <c r="J21" s="138" t="s">
        <v>37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43</v>
      </c>
      <c r="E23" s="40"/>
      <c r="F23" s="40"/>
      <c r="G23" s="40"/>
      <c r="H23" s="40"/>
      <c r="I23" s="134" t="s">
        <v>33</v>
      </c>
      <c r="J23" s="138" t="s">
        <v>37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44</v>
      </c>
      <c r="F24" s="40"/>
      <c r="G24" s="40"/>
      <c r="H24" s="40"/>
      <c r="I24" s="134" t="s">
        <v>36</v>
      </c>
      <c r="J24" s="138" t="s">
        <v>37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6"/>
      <c r="E29" s="146"/>
      <c r="F29" s="146"/>
      <c r="G29" s="146"/>
      <c r="H29" s="146"/>
      <c r="I29" s="146"/>
      <c r="J29" s="146"/>
      <c r="K29" s="146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7" t="s">
        <v>47</v>
      </c>
      <c r="E30" s="40"/>
      <c r="F30" s="40"/>
      <c r="G30" s="40"/>
      <c r="H30" s="40"/>
      <c r="I30" s="40"/>
      <c r="J30" s="148">
        <f>ROUND(J80,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6"/>
      <c r="E31" s="146"/>
      <c r="F31" s="146"/>
      <c r="G31" s="146"/>
      <c r="H31" s="146"/>
      <c r="I31" s="146"/>
      <c r="J31" s="146"/>
      <c r="K31" s="146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9" t="s">
        <v>49</v>
      </c>
      <c r="G32" s="40"/>
      <c r="H32" s="40"/>
      <c r="I32" s="149" t="s">
        <v>48</v>
      </c>
      <c r="J32" s="149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0" t="s">
        <v>51</v>
      </c>
      <c r="E33" s="134" t="s">
        <v>52</v>
      </c>
      <c r="F33" s="151">
        <f>ROUND((SUM(BE80:BE117)),  2)</f>
        <v>0</v>
      </c>
      <c r="G33" s="40"/>
      <c r="H33" s="40"/>
      <c r="I33" s="152">
        <v>0.20999999999999999</v>
      </c>
      <c r="J33" s="151">
        <f>ROUND(((SUM(BE80:BE117))*I33),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53</v>
      </c>
      <c r="F34" s="151">
        <f>ROUND((SUM(BF80:BF117)),  2)</f>
        <v>0</v>
      </c>
      <c r="G34" s="40"/>
      <c r="H34" s="40"/>
      <c r="I34" s="152">
        <v>0.14999999999999999</v>
      </c>
      <c r="J34" s="151">
        <f>ROUND(((SUM(BF80:BF117))*I34),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54</v>
      </c>
      <c r="F35" s="151">
        <f>ROUND((SUM(BG80:BG117)),  2)</f>
        <v>0</v>
      </c>
      <c r="G35" s="40"/>
      <c r="H35" s="40"/>
      <c r="I35" s="152">
        <v>0.20999999999999999</v>
      </c>
      <c r="J35" s="151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55</v>
      </c>
      <c r="F36" s="151">
        <f>ROUND((SUM(BH80:BH117)),  2)</f>
        <v>0</v>
      </c>
      <c r="G36" s="40"/>
      <c r="H36" s="40"/>
      <c r="I36" s="152">
        <v>0.14999999999999999</v>
      </c>
      <c r="J36" s="151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56</v>
      </c>
      <c r="F37" s="151">
        <f>ROUND((SUM(BI80:BI117)),  2)</f>
        <v>0</v>
      </c>
      <c r="G37" s="40"/>
      <c r="H37" s="40"/>
      <c r="I37" s="152">
        <v>0</v>
      </c>
      <c r="J37" s="151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3"/>
      <c r="D39" s="154" t="s">
        <v>57</v>
      </c>
      <c r="E39" s="155"/>
      <c r="F39" s="155"/>
      <c r="G39" s="156" t="s">
        <v>58</v>
      </c>
      <c r="H39" s="157" t="s">
        <v>59</v>
      </c>
      <c r="I39" s="155"/>
      <c r="J39" s="158">
        <f>SUM(J30:J37)</f>
        <v>0</v>
      </c>
      <c r="K39" s="159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4" t="str">
        <f>E7</f>
        <v>Rekonstrukce ÚK č. 4 na p.č. 323/1 k.ú. Planá u Českých Budějovic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VON - Vedlejší a ostatní náklady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24</v>
      </c>
      <c r="D52" s="42"/>
      <c r="E52" s="42"/>
      <c r="F52" s="28" t="str">
        <f>F12</f>
        <v>Planá u Českých Budějovic</v>
      </c>
      <c r="G52" s="42"/>
      <c r="H52" s="42"/>
      <c r="I52" s="33" t="s">
        <v>26</v>
      </c>
      <c r="J52" s="74" t="str">
        <f>IF(J12="","",J12)</f>
        <v>25. 8. 2021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3" t="s">
        <v>32</v>
      </c>
      <c r="D54" s="42"/>
      <c r="E54" s="42"/>
      <c r="F54" s="28" t="str">
        <f>E15</f>
        <v xml:space="preserve">Obec Planá </v>
      </c>
      <c r="G54" s="42"/>
      <c r="H54" s="42"/>
      <c r="I54" s="33" t="s">
        <v>40</v>
      </c>
      <c r="J54" s="38" t="str">
        <f>E21</f>
        <v>Ing. Samra Průchová, Č. Budějovice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38</v>
      </c>
      <c r="D55" s="42"/>
      <c r="E55" s="42"/>
      <c r="F55" s="28" t="str">
        <f>IF(E18="","",E18)</f>
        <v>Vyplň údaj</v>
      </c>
      <c r="G55" s="42"/>
      <c r="H55" s="42"/>
      <c r="I55" s="33" t="s">
        <v>43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5" t="s">
        <v>100</v>
      </c>
      <c r="D57" s="166"/>
      <c r="E57" s="166"/>
      <c r="F57" s="166"/>
      <c r="G57" s="166"/>
      <c r="H57" s="166"/>
      <c r="I57" s="166"/>
      <c r="J57" s="167" t="s">
        <v>101</v>
      </c>
      <c r="K57" s="166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8" t="s">
        <v>79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102</v>
      </c>
    </row>
    <row r="60" s="9" customFormat="1" ht="24.96" customHeight="1">
      <c r="A60" s="9"/>
      <c r="B60" s="169"/>
      <c r="C60" s="170"/>
      <c r="D60" s="171" t="s">
        <v>640</v>
      </c>
      <c r="E60" s="172"/>
      <c r="F60" s="172"/>
      <c r="G60" s="172"/>
      <c r="H60" s="172"/>
      <c r="I60" s="172"/>
      <c r="J60" s="173">
        <f>J81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2" customFormat="1" ht="21.84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="2" customFormat="1" ht="6.96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4.96" customHeight="1">
      <c r="A67" s="40"/>
      <c r="B67" s="41"/>
      <c r="C67" s="24" t="s">
        <v>113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3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6.5" customHeight="1">
      <c r="A70" s="40"/>
      <c r="B70" s="41"/>
      <c r="C70" s="42"/>
      <c r="D70" s="42"/>
      <c r="E70" s="164" t="str">
        <f>E7</f>
        <v>Rekonstrukce ÚK č. 4 na p.č. 323/1 k.ú. Planá u Českých Budějovic</v>
      </c>
      <c r="F70" s="33"/>
      <c r="G70" s="33"/>
      <c r="H70" s="33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3" t="s">
        <v>95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71" t="str">
        <f>E9</f>
        <v xml:space="preserve">VON - Vedlejší a ostatní náklady 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3" t="s">
        <v>24</v>
      </c>
      <c r="D74" s="42"/>
      <c r="E74" s="42"/>
      <c r="F74" s="28" t="str">
        <f>F12</f>
        <v>Planá u Českých Budějovic</v>
      </c>
      <c r="G74" s="42"/>
      <c r="H74" s="42"/>
      <c r="I74" s="33" t="s">
        <v>26</v>
      </c>
      <c r="J74" s="74" t="str">
        <f>IF(J12="","",J12)</f>
        <v>25. 8. 2021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5.65" customHeight="1">
      <c r="A76" s="40"/>
      <c r="B76" s="41"/>
      <c r="C76" s="33" t="s">
        <v>32</v>
      </c>
      <c r="D76" s="42"/>
      <c r="E76" s="42"/>
      <c r="F76" s="28" t="str">
        <f>E15</f>
        <v xml:space="preserve">Obec Planá </v>
      </c>
      <c r="G76" s="42"/>
      <c r="H76" s="42"/>
      <c r="I76" s="33" t="s">
        <v>40</v>
      </c>
      <c r="J76" s="38" t="str">
        <f>E21</f>
        <v>Ing. Samra Průchová, Č. Budějovice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3" t="s">
        <v>38</v>
      </c>
      <c r="D77" s="42"/>
      <c r="E77" s="42"/>
      <c r="F77" s="28" t="str">
        <f>IF(E18="","",E18)</f>
        <v>Vyplň údaj</v>
      </c>
      <c r="G77" s="42"/>
      <c r="H77" s="42"/>
      <c r="I77" s="33" t="s">
        <v>43</v>
      </c>
      <c r="J77" s="38" t="str">
        <f>E24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0.32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1" customFormat="1" ht="29.28" customHeight="1">
      <c r="A79" s="181"/>
      <c r="B79" s="182"/>
      <c r="C79" s="183" t="s">
        <v>114</v>
      </c>
      <c r="D79" s="184" t="s">
        <v>66</v>
      </c>
      <c r="E79" s="184" t="s">
        <v>62</v>
      </c>
      <c r="F79" s="184" t="s">
        <v>63</v>
      </c>
      <c r="G79" s="184" t="s">
        <v>115</v>
      </c>
      <c r="H79" s="184" t="s">
        <v>116</v>
      </c>
      <c r="I79" s="184" t="s">
        <v>117</v>
      </c>
      <c r="J79" s="184" t="s">
        <v>101</v>
      </c>
      <c r="K79" s="185" t="s">
        <v>118</v>
      </c>
      <c r="L79" s="186"/>
      <c r="M79" s="94" t="s">
        <v>37</v>
      </c>
      <c r="N79" s="95" t="s">
        <v>51</v>
      </c>
      <c r="O79" s="95" t="s">
        <v>119</v>
      </c>
      <c r="P79" s="95" t="s">
        <v>120</v>
      </c>
      <c r="Q79" s="95" t="s">
        <v>121</v>
      </c>
      <c r="R79" s="95" t="s">
        <v>122</v>
      </c>
      <c r="S79" s="95" t="s">
        <v>123</v>
      </c>
      <c r="T79" s="96" t="s">
        <v>124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</row>
    <row r="80" s="2" customFormat="1" ht="22.8" customHeight="1">
      <c r="A80" s="40"/>
      <c r="B80" s="41"/>
      <c r="C80" s="101" t="s">
        <v>125</v>
      </c>
      <c r="D80" s="42"/>
      <c r="E80" s="42"/>
      <c r="F80" s="42"/>
      <c r="G80" s="42"/>
      <c r="H80" s="42"/>
      <c r="I80" s="42"/>
      <c r="J80" s="187">
        <f>BK80</f>
        <v>0</v>
      </c>
      <c r="K80" s="42"/>
      <c r="L80" s="46"/>
      <c r="M80" s="97"/>
      <c r="N80" s="188"/>
      <c r="O80" s="98"/>
      <c r="P80" s="189">
        <f>P81</f>
        <v>0</v>
      </c>
      <c r="Q80" s="98"/>
      <c r="R80" s="189">
        <f>R81</f>
        <v>0</v>
      </c>
      <c r="S80" s="98"/>
      <c r="T80" s="190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8" t="s">
        <v>80</v>
      </c>
      <c r="AU80" s="18" t="s">
        <v>102</v>
      </c>
      <c r="BK80" s="191">
        <f>BK81</f>
        <v>0</v>
      </c>
    </row>
    <row r="81" s="12" customFormat="1" ht="25.92" customHeight="1">
      <c r="A81" s="12"/>
      <c r="B81" s="192"/>
      <c r="C81" s="193"/>
      <c r="D81" s="194" t="s">
        <v>80</v>
      </c>
      <c r="E81" s="195" t="s">
        <v>91</v>
      </c>
      <c r="F81" s="195" t="s">
        <v>641</v>
      </c>
      <c r="G81" s="193"/>
      <c r="H81" s="193"/>
      <c r="I81" s="196"/>
      <c r="J81" s="197">
        <f>BK81</f>
        <v>0</v>
      </c>
      <c r="K81" s="193"/>
      <c r="L81" s="198"/>
      <c r="M81" s="199"/>
      <c r="N81" s="200"/>
      <c r="O81" s="200"/>
      <c r="P81" s="201">
        <f>SUM(P82:P117)</f>
        <v>0</v>
      </c>
      <c r="Q81" s="200"/>
      <c r="R81" s="201">
        <f>SUM(R82:R117)</f>
        <v>0</v>
      </c>
      <c r="S81" s="200"/>
      <c r="T81" s="202">
        <f>SUM(T82:T117)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3" t="s">
        <v>133</v>
      </c>
      <c r="AT81" s="204" t="s">
        <v>80</v>
      </c>
      <c r="AU81" s="204" t="s">
        <v>81</v>
      </c>
      <c r="AY81" s="203" t="s">
        <v>126</v>
      </c>
      <c r="BK81" s="205">
        <f>SUM(BK82:BK117)</f>
        <v>0</v>
      </c>
    </row>
    <row r="82" s="2" customFormat="1" ht="14.4" customHeight="1">
      <c r="A82" s="40"/>
      <c r="B82" s="41"/>
      <c r="C82" s="208" t="s">
        <v>23</v>
      </c>
      <c r="D82" s="208" t="s">
        <v>128</v>
      </c>
      <c r="E82" s="209" t="s">
        <v>642</v>
      </c>
      <c r="F82" s="210" t="s">
        <v>643</v>
      </c>
      <c r="G82" s="211" t="s">
        <v>589</v>
      </c>
      <c r="H82" s="212">
        <v>1</v>
      </c>
      <c r="I82" s="213"/>
      <c r="J82" s="214">
        <f>ROUND(I82*H82,2)</f>
        <v>0</v>
      </c>
      <c r="K82" s="210" t="s">
        <v>37</v>
      </c>
      <c r="L82" s="46"/>
      <c r="M82" s="215" t="s">
        <v>37</v>
      </c>
      <c r="N82" s="216" t="s">
        <v>52</v>
      </c>
      <c r="O82" s="86"/>
      <c r="P82" s="217">
        <f>O82*H82</f>
        <v>0</v>
      </c>
      <c r="Q82" s="217">
        <v>0</v>
      </c>
      <c r="R82" s="217">
        <f>Q82*H82</f>
        <v>0</v>
      </c>
      <c r="S82" s="217">
        <v>0</v>
      </c>
      <c r="T82" s="218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9" t="s">
        <v>644</v>
      </c>
      <c r="AT82" s="219" t="s">
        <v>128</v>
      </c>
      <c r="AU82" s="219" t="s">
        <v>23</v>
      </c>
      <c r="AY82" s="18" t="s">
        <v>126</v>
      </c>
      <c r="BE82" s="220">
        <f>IF(N82="základní",J82,0)</f>
        <v>0</v>
      </c>
      <c r="BF82" s="220">
        <f>IF(N82="snížená",J82,0)</f>
        <v>0</v>
      </c>
      <c r="BG82" s="220">
        <f>IF(N82="zákl. přenesená",J82,0)</f>
        <v>0</v>
      </c>
      <c r="BH82" s="220">
        <f>IF(N82="sníž. přenesená",J82,0)</f>
        <v>0</v>
      </c>
      <c r="BI82" s="220">
        <f>IF(N82="nulová",J82,0)</f>
        <v>0</v>
      </c>
      <c r="BJ82" s="18" t="s">
        <v>23</v>
      </c>
      <c r="BK82" s="220">
        <f>ROUND(I82*H82,2)</f>
        <v>0</v>
      </c>
      <c r="BL82" s="18" t="s">
        <v>644</v>
      </c>
      <c r="BM82" s="219" t="s">
        <v>645</v>
      </c>
    </row>
    <row r="83" s="13" customFormat="1">
      <c r="A83" s="13"/>
      <c r="B83" s="221"/>
      <c r="C83" s="222"/>
      <c r="D83" s="223" t="s">
        <v>135</v>
      </c>
      <c r="E83" s="224" t="s">
        <v>37</v>
      </c>
      <c r="F83" s="225" t="s">
        <v>646</v>
      </c>
      <c r="G83" s="222"/>
      <c r="H83" s="224" t="s">
        <v>37</v>
      </c>
      <c r="I83" s="226"/>
      <c r="J83" s="222"/>
      <c r="K83" s="222"/>
      <c r="L83" s="227"/>
      <c r="M83" s="228"/>
      <c r="N83" s="229"/>
      <c r="O83" s="229"/>
      <c r="P83" s="229"/>
      <c r="Q83" s="229"/>
      <c r="R83" s="229"/>
      <c r="S83" s="229"/>
      <c r="T83" s="230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31" t="s">
        <v>135</v>
      </c>
      <c r="AU83" s="231" t="s">
        <v>23</v>
      </c>
      <c r="AV83" s="13" t="s">
        <v>23</v>
      </c>
      <c r="AW83" s="13" t="s">
        <v>137</v>
      </c>
      <c r="AX83" s="13" t="s">
        <v>81</v>
      </c>
      <c r="AY83" s="231" t="s">
        <v>126</v>
      </c>
    </row>
    <row r="84" s="13" customFormat="1">
      <c r="A84" s="13"/>
      <c r="B84" s="221"/>
      <c r="C84" s="222"/>
      <c r="D84" s="223" t="s">
        <v>135</v>
      </c>
      <c r="E84" s="224" t="s">
        <v>37</v>
      </c>
      <c r="F84" s="225" t="s">
        <v>647</v>
      </c>
      <c r="G84" s="222"/>
      <c r="H84" s="224" t="s">
        <v>37</v>
      </c>
      <c r="I84" s="226"/>
      <c r="J84" s="222"/>
      <c r="K84" s="222"/>
      <c r="L84" s="227"/>
      <c r="M84" s="228"/>
      <c r="N84" s="229"/>
      <c r="O84" s="229"/>
      <c r="P84" s="229"/>
      <c r="Q84" s="229"/>
      <c r="R84" s="229"/>
      <c r="S84" s="229"/>
      <c r="T84" s="230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1" t="s">
        <v>135</v>
      </c>
      <c r="AU84" s="231" t="s">
        <v>23</v>
      </c>
      <c r="AV84" s="13" t="s">
        <v>23</v>
      </c>
      <c r="AW84" s="13" t="s">
        <v>137</v>
      </c>
      <c r="AX84" s="13" t="s">
        <v>81</v>
      </c>
      <c r="AY84" s="231" t="s">
        <v>126</v>
      </c>
    </row>
    <row r="85" s="14" customFormat="1">
      <c r="A85" s="14"/>
      <c r="B85" s="232"/>
      <c r="C85" s="233"/>
      <c r="D85" s="223" t="s">
        <v>135</v>
      </c>
      <c r="E85" s="234" t="s">
        <v>37</v>
      </c>
      <c r="F85" s="235" t="s">
        <v>648</v>
      </c>
      <c r="G85" s="233"/>
      <c r="H85" s="236">
        <v>1</v>
      </c>
      <c r="I85" s="237"/>
      <c r="J85" s="233"/>
      <c r="K85" s="233"/>
      <c r="L85" s="238"/>
      <c r="M85" s="239"/>
      <c r="N85" s="240"/>
      <c r="O85" s="240"/>
      <c r="P85" s="240"/>
      <c r="Q85" s="240"/>
      <c r="R85" s="240"/>
      <c r="S85" s="240"/>
      <c r="T85" s="24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2" t="s">
        <v>135</v>
      </c>
      <c r="AU85" s="242" t="s">
        <v>23</v>
      </c>
      <c r="AV85" s="14" t="s">
        <v>90</v>
      </c>
      <c r="AW85" s="14" t="s">
        <v>137</v>
      </c>
      <c r="AX85" s="14" t="s">
        <v>81</v>
      </c>
      <c r="AY85" s="242" t="s">
        <v>126</v>
      </c>
    </row>
    <row r="86" s="15" customFormat="1">
      <c r="A86" s="15"/>
      <c r="B86" s="243"/>
      <c r="C86" s="244"/>
      <c r="D86" s="223" t="s">
        <v>135</v>
      </c>
      <c r="E86" s="245" t="s">
        <v>37</v>
      </c>
      <c r="F86" s="246" t="s">
        <v>139</v>
      </c>
      <c r="G86" s="244"/>
      <c r="H86" s="247">
        <v>1</v>
      </c>
      <c r="I86" s="248"/>
      <c r="J86" s="244"/>
      <c r="K86" s="244"/>
      <c r="L86" s="249"/>
      <c r="M86" s="250"/>
      <c r="N86" s="251"/>
      <c r="O86" s="251"/>
      <c r="P86" s="251"/>
      <c r="Q86" s="251"/>
      <c r="R86" s="251"/>
      <c r="S86" s="251"/>
      <c r="T86" s="252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3" t="s">
        <v>135</v>
      </c>
      <c r="AU86" s="253" t="s">
        <v>23</v>
      </c>
      <c r="AV86" s="15" t="s">
        <v>133</v>
      </c>
      <c r="AW86" s="15" t="s">
        <v>137</v>
      </c>
      <c r="AX86" s="15" t="s">
        <v>23</v>
      </c>
      <c r="AY86" s="253" t="s">
        <v>126</v>
      </c>
    </row>
    <row r="87" s="2" customFormat="1" ht="14.4" customHeight="1">
      <c r="A87" s="40"/>
      <c r="B87" s="41"/>
      <c r="C87" s="208" t="s">
        <v>90</v>
      </c>
      <c r="D87" s="208" t="s">
        <v>128</v>
      </c>
      <c r="E87" s="209" t="s">
        <v>649</v>
      </c>
      <c r="F87" s="210" t="s">
        <v>650</v>
      </c>
      <c r="G87" s="211" t="s">
        <v>589</v>
      </c>
      <c r="H87" s="212">
        <v>1</v>
      </c>
      <c r="I87" s="213"/>
      <c r="J87" s="214">
        <f>ROUND(I87*H87,2)</f>
        <v>0</v>
      </c>
      <c r="K87" s="210" t="s">
        <v>37</v>
      </c>
      <c r="L87" s="46"/>
      <c r="M87" s="215" t="s">
        <v>37</v>
      </c>
      <c r="N87" s="216" t="s">
        <v>52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644</v>
      </c>
      <c r="AT87" s="219" t="s">
        <v>128</v>
      </c>
      <c r="AU87" s="219" t="s">
        <v>23</v>
      </c>
      <c r="AY87" s="18" t="s">
        <v>126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8" t="s">
        <v>23</v>
      </c>
      <c r="BK87" s="220">
        <f>ROUND(I87*H87,2)</f>
        <v>0</v>
      </c>
      <c r="BL87" s="18" t="s">
        <v>644</v>
      </c>
      <c r="BM87" s="219" t="s">
        <v>651</v>
      </c>
    </row>
    <row r="88" s="2" customFormat="1" ht="14.4" customHeight="1">
      <c r="A88" s="40"/>
      <c r="B88" s="41"/>
      <c r="C88" s="208" t="s">
        <v>143</v>
      </c>
      <c r="D88" s="208" t="s">
        <v>128</v>
      </c>
      <c r="E88" s="209" t="s">
        <v>652</v>
      </c>
      <c r="F88" s="210" t="s">
        <v>653</v>
      </c>
      <c r="G88" s="211" t="s">
        <v>589</v>
      </c>
      <c r="H88" s="212">
        <v>1</v>
      </c>
      <c r="I88" s="213"/>
      <c r="J88" s="214">
        <f>ROUND(I88*H88,2)</f>
        <v>0</v>
      </c>
      <c r="K88" s="210" t="s">
        <v>37</v>
      </c>
      <c r="L88" s="46"/>
      <c r="M88" s="215" t="s">
        <v>37</v>
      </c>
      <c r="N88" s="216" t="s">
        <v>52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644</v>
      </c>
      <c r="AT88" s="219" t="s">
        <v>128</v>
      </c>
      <c r="AU88" s="219" t="s">
        <v>23</v>
      </c>
      <c r="AY88" s="18" t="s">
        <v>126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8" t="s">
        <v>23</v>
      </c>
      <c r="BK88" s="220">
        <f>ROUND(I88*H88,2)</f>
        <v>0</v>
      </c>
      <c r="BL88" s="18" t="s">
        <v>644</v>
      </c>
      <c r="BM88" s="219" t="s">
        <v>654</v>
      </c>
    </row>
    <row r="89" s="2" customFormat="1" ht="14.4" customHeight="1">
      <c r="A89" s="40"/>
      <c r="B89" s="41"/>
      <c r="C89" s="208" t="s">
        <v>133</v>
      </c>
      <c r="D89" s="208" t="s">
        <v>128</v>
      </c>
      <c r="E89" s="209" t="s">
        <v>655</v>
      </c>
      <c r="F89" s="210" t="s">
        <v>656</v>
      </c>
      <c r="G89" s="211" t="s">
        <v>589</v>
      </c>
      <c r="H89" s="212">
        <v>1</v>
      </c>
      <c r="I89" s="213"/>
      <c r="J89" s="214">
        <f>ROUND(I89*H89,2)</f>
        <v>0</v>
      </c>
      <c r="K89" s="210" t="s">
        <v>37</v>
      </c>
      <c r="L89" s="46"/>
      <c r="M89" s="215" t="s">
        <v>37</v>
      </c>
      <c r="N89" s="216" t="s">
        <v>52</v>
      </c>
      <c r="O89" s="86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644</v>
      </c>
      <c r="AT89" s="219" t="s">
        <v>128</v>
      </c>
      <c r="AU89" s="219" t="s">
        <v>23</v>
      </c>
      <c r="AY89" s="18" t="s">
        <v>126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8" t="s">
        <v>23</v>
      </c>
      <c r="BK89" s="220">
        <f>ROUND(I89*H89,2)</f>
        <v>0</v>
      </c>
      <c r="BL89" s="18" t="s">
        <v>644</v>
      </c>
      <c r="BM89" s="219" t="s">
        <v>657</v>
      </c>
    </row>
    <row r="90" s="2" customFormat="1" ht="14.4" customHeight="1">
      <c r="A90" s="40"/>
      <c r="B90" s="41"/>
      <c r="C90" s="208" t="s">
        <v>153</v>
      </c>
      <c r="D90" s="208" t="s">
        <v>128</v>
      </c>
      <c r="E90" s="209" t="s">
        <v>658</v>
      </c>
      <c r="F90" s="210" t="s">
        <v>659</v>
      </c>
      <c r="G90" s="211" t="s">
        <v>589</v>
      </c>
      <c r="H90" s="212">
        <v>1</v>
      </c>
      <c r="I90" s="213"/>
      <c r="J90" s="214">
        <f>ROUND(I90*H90,2)</f>
        <v>0</v>
      </c>
      <c r="K90" s="210" t="s">
        <v>37</v>
      </c>
      <c r="L90" s="46"/>
      <c r="M90" s="215" t="s">
        <v>37</v>
      </c>
      <c r="N90" s="216" t="s">
        <v>52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644</v>
      </c>
      <c r="AT90" s="219" t="s">
        <v>128</v>
      </c>
      <c r="AU90" s="219" t="s">
        <v>23</v>
      </c>
      <c r="AY90" s="18" t="s">
        <v>126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8" t="s">
        <v>23</v>
      </c>
      <c r="BK90" s="220">
        <f>ROUND(I90*H90,2)</f>
        <v>0</v>
      </c>
      <c r="BL90" s="18" t="s">
        <v>644</v>
      </c>
      <c r="BM90" s="219" t="s">
        <v>660</v>
      </c>
    </row>
    <row r="91" s="13" customFormat="1">
      <c r="A91" s="13"/>
      <c r="B91" s="221"/>
      <c r="C91" s="222"/>
      <c r="D91" s="223" t="s">
        <v>135</v>
      </c>
      <c r="E91" s="224" t="s">
        <v>37</v>
      </c>
      <c r="F91" s="225" t="s">
        <v>661</v>
      </c>
      <c r="G91" s="222"/>
      <c r="H91" s="224" t="s">
        <v>37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135</v>
      </c>
      <c r="AU91" s="231" t="s">
        <v>23</v>
      </c>
      <c r="AV91" s="13" t="s">
        <v>23</v>
      </c>
      <c r="AW91" s="13" t="s">
        <v>137</v>
      </c>
      <c r="AX91" s="13" t="s">
        <v>81</v>
      </c>
      <c r="AY91" s="231" t="s">
        <v>126</v>
      </c>
    </row>
    <row r="92" s="13" customFormat="1">
      <c r="A92" s="13"/>
      <c r="B92" s="221"/>
      <c r="C92" s="222"/>
      <c r="D92" s="223" t="s">
        <v>135</v>
      </c>
      <c r="E92" s="224" t="s">
        <v>37</v>
      </c>
      <c r="F92" s="225" t="s">
        <v>662</v>
      </c>
      <c r="G92" s="222"/>
      <c r="H92" s="224" t="s">
        <v>37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135</v>
      </c>
      <c r="AU92" s="231" t="s">
        <v>23</v>
      </c>
      <c r="AV92" s="13" t="s">
        <v>23</v>
      </c>
      <c r="AW92" s="13" t="s">
        <v>137</v>
      </c>
      <c r="AX92" s="13" t="s">
        <v>81</v>
      </c>
      <c r="AY92" s="231" t="s">
        <v>126</v>
      </c>
    </row>
    <row r="93" s="13" customFormat="1">
      <c r="A93" s="13"/>
      <c r="B93" s="221"/>
      <c r="C93" s="222"/>
      <c r="D93" s="223" t="s">
        <v>135</v>
      </c>
      <c r="E93" s="224" t="s">
        <v>37</v>
      </c>
      <c r="F93" s="225" t="s">
        <v>663</v>
      </c>
      <c r="G93" s="222"/>
      <c r="H93" s="224" t="s">
        <v>37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135</v>
      </c>
      <c r="AU93" s="231" t="s">
        <v>23</v>
      </c>
      <c r="AV93" s="13" t="s">
        <v>23</v>
      </c>
      <c r="AW93" s="13" t="s">
        <v>137</v>
      </c>
      <c r="AX93" s="13" t="s">
        <v>81</v>
      </c>
      <c r="AY93" s="231" t="s">
        <v>126</v>
      </c>
    </row>
    <row r="94" s="13" customFormat="1">
      <c r="A94" s="13"/>
      <c r="B94" s="221"/>
      <c r="C94" s="222"/>
      <c r="D94" s="223" t="s">
        <v>135</v>
      </c>
      <c r="E94" s="224" t="s">
        <v>37</v>
      </c>
      <c r="F94" s="225" t="s">
        <v>664</v>
      </c>
      <c r="G94" s="222"/>
      <c r="H94" s="224" t="s">
        <v>37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135</v>
      </c>
      <c r="AU94" s="231" t="s">
        <v>23</v>
      </c>
      <c r="AV94" s="13" t="s">
        <v>23</v>
      </c>
      <c r="AW94" s="13" t="s">
        <v>137</v>
      </c>
      <c r="AX94" s="13" t="s">
        <v>81</v>
      </c>
      <c r="AY94" s="231" t="s">
        <v>126</v>
      </c>
    </row>
    <row r="95" s="13" customFormat="1">
      <c r="A95" s="13"/>
      <c r="B95" s="221"/>
      <c r="C95" s="222"/>
      <c r="D95" s="223" t="s">
        <v>135</v>
      </c>
      <c r="E95" s="224" t="s">
        <v>37</v>
      </c>
      <c r="F95" s="225" t="s">
        <v>665</v>
      </c>
      <c r="G95" s="222"/>
      <c r="H95" s="224" t="s">
        <v>37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135</v>
      </c>
      <c r="AU95" s="231" t="s">
        <v>23</v>
      </c>
      <c r="AV95" s="13" t="s">
        <v>23</v>
      </c>
      <c r="AW95" s="13" t="s">
        <v>137</v>
      </c>
      <c r="AX95" s="13" t="s">
        <v>81</v>
      </c>
      <c r="AY95" s="231" t="s">
        <v>126</v>
      </c>
    </row>
    <row r="96" s="13" customFormat="1">
      <c r="A96" s="13"/>
      <c r="B96" s="221"/>
      <c r="C96" s="222"/>
      <c r="D96" s="223" t="s">
        <v>135</v>
      </c>
      <c r="E96" s="224" t="s">
        <v>37</v>
      </c>
      <c r="F96" s="225" t="s">
        <v>666</v>
      </c>
      <c r="G96" s="222"/>
      <c r="H96" s="224" t="s">
        <v>37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135</v>
      </c>
      <c r="AU96" s="231" t="s">
        <v>23</v>
      </c>
      <c r="AV96" s="13" t="s">
        <v>23</v>
      </c>
      <c r="AW96" s="13" t="s">
        <v>137</v>
      </c>
      <c r="AX96" s="13" t="s">
        <v>81</v>
      </c>
      <c r="AY96" s="231" t="s">
        <v>126</v>
      </c>
    </row>
    <row r="97" s="13" customFormat="1">
      <c r="A97" s="13"/>
      <c r="B97" s="221"/>
      <c r="C97" s="222"/>
      <c r="D97" s="223" t="s">
        <v>135</v>
      </c>
      <c r="E97" s="224" t="s">
        <v>37</v>
      </c>
      <c r="F97" s="225" t="s">
        <v>667</v>
      </c>
      <c r="G97" s="222"/>
      <c r="H97" s="224" t="s">
        <v>37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135</v>
      </c>
      <c r="AU97" s="231" t="s">
        <v>23</v>
      </c>
      <c r="AV97" s="13" t="s">
        <v>23</v>
      </c>
      <c r="AW97" s="13" t="s">
        <v>137</v>
      </c>
      <c r="AX97" s="13" t="s">
        <v>81</v>
      </c>
      <c r="AY97" s="231" t="s">
        <v>126</v>
      </c>
    </row>
    <row r="98" s="13" customFormat="1">
      <c r="A98" s="13"/>
      <c r="B98" s="221"/>
      <c r="C98" s="222"/>
      <c r="D98" s="223" t="s">
        <v>135</v>
      </c>
      <c r="E98" s="224" t="s">
        <v>37</v>
      </c>
      <c r="F98" s="225" t="s">
        <v>668</v>
      </c>
      <c r="G98" s="222"/>
      <c r="H98" s="224" t="s">
        <v>37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135</v>
      </c>
      <c r="AU98" s="231" t="s">
        <v>23</v>
      </c>
      <c r="AV98" s="13" t="s">
        <v>23</v>
      </c>
      <c r="AW98" s="13" t="s">
        <v>137</v>
      </c>
      <c r="AX98" s="13" t="s">
        <v>81</v>
      </c>
      <c r="AY98" s="231" t="s">
        <v>126</v>
      </c>
    </row>
    <row r="99" s="13" customFormat="1">
      <c r="A99" s="13"/>
      <c r="B99" s="221"/>
      <c r="C99" s="222"/>
      <c r="D99" s="223" t="s">
        <v>135</v>
      </c>
      <c r="E99" s="224" t="s">
        <v>37</v>
      </c>
      <c r="F99" s="225" t="s">
        <v>669</v>
      </c>
      <c r="G99" s="222"/>
      <c r="H99" s="224" t="s">
        <v>37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135</v>
      </c>
      <c r="AU99" s="231" t="s">
        <v>23</v>
      </c>
      <c r="AV99" s="13" t="s">
        <v>23</v>
      </c>
      <c r="AW99" s="13" t="s">
        <v>137</v>
      </c>
      <c r="AX99" s="13" t="s">
        <v>81</v>
      </c>
      <c r="AY99" s="231" t="s">
        <v>126</v>
      </c>
    </row>
    <row r="100" s="13" customFormat="1">
      <c r="A100" s="13"/>
      <c r="B100" s="221"/>
      <c r="C100" s="222"/>
      <c r="D100" s="223" t="s">
        <v>135</v>
      </c>
      <c r="E100" s="224" t="s">
        <v>37</v>
      </c>
      <c r="F100" s="225" t="s">
        <v>670</v>
      </c>
      <c r="G100" s="222"/>
      <c r="H100" s="224" t="s">
        <v>37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135</v>
      </c>
      <c r="AU100" s="231" t="s">
        <v>23</v>
      </c>
      <c r="AV100" s="13" t="s">
        <v>23</v>
      </c>
      <c r="AW100" s="13" t="s">
        <v>137</v>
      </c>
      <c r="AX100" s="13" t="s">
        <v>81</v>
      </c>
      <c r="AY100" s="231" t="s">
        <v>126</v>
      </c>
    </row>
    <row r="101" s="13" customFormat="1">
      <c r="A101" s="13"/>
      <c r="B101" s="221"/>
      <c r="C101" s="222"/>
      <c r="D101" s="223" t="s">
        <v>135</v>
      </c>
      <c r="E101" s="224" t="s">
        <v>37</v>
      </c>
      <c r="F101" s="225" t="s">
        <v>671</v>
      </c>
      <c r="G101" s="222"/>
      <c r="H101" s="224" t="s">
        <v>37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135</v>
      </c>
      <c r="AU101" s="231" t="s">
        <v>23</v>
      </c>
      <c r="AV101" s="13" t="s">
        <v>23</v>
      </c>
      <c r="AW101" s="13" t="s">
        <v>137</v>
      </c>
      <c r="AX101" s="13" t="s">
        <v>81</v>
      </c>
      <c r="AY101" s="231" t="s">
        <v>126</v>
      </c>
    </row>
    <row r="102" s="13" customFormat="1">
      <c r="A102" s="13"/>
      <c r="B102" s="221"/>
      <c r="C102" s="222"/>
      <c r="D102" s="223" t="s">
        <v>135</v>
      </c>
      <c r="E102" s="224" t="s">
        <v>37</v>
      </c>
      <c r="F102" s="225" t="s">
        <v>672</v>
      </c>
      <c r="G102" s="222"/>
      <c r="H102" s="224" t="s">
        <v>37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135</v>
      </c>
      <c r="AU102" s="231" t="s">
        <v>23</v>
      </c>
      <c r="AV102" s="13" t="s">
        <v>23</v>
      </c>
      <c r="AW102" s="13" t="s">
        <v>137</v>
      </c>
      <c r="AX102" s="13" t="s">
        <v>81</v>
      </c>
      <c r="AY102" s="231" t="s">
        <v>126</v>
      </c>
    </row>
    <row r="103" s="13" customFormat="1">
      <c r="A103" s="13"/>
      <c r="B103" s="221"/>
      <c r="C103" s="222"/>
      <c r="D103" s="223" t="s">
        <v>135</v>
      </c>
      <c r="E103" s="224" t="s">
        <v>37</v>
      </c>
      <c r="F103" s="225" t="s">
        <v>673</v>
      </c>
      <c r="G103" s="222"/>
      <c r="H103" s="224" t="s">
        <v>37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135</v>
      </c>
      <c r="AU103" s="231" t="s">
        <v>23</v>
      </c>
      <c r="AV103" s="13" t="s">
        <v>23</v>
      </c>
      <c r="AW103" s="13" t="s">
        <v>137</v>
      </c>
      <c r="AX103" s="13" t="s">
        <v>81</v>
      </c>
      <c r="AY103" s="231" t="s">
        <v>126</v>
      </c>
    </row>
    <row r="104" s="13" customFormat="1">
      <c r="A104" s="13"/>
      <c r="B104" s="221"/>
      <c r="C104" s="222"/>
      <c r="D104" s="223" t="s">
        <v>135</v>
      </c>
      <c r="E104" s="224" t="s">
        <v>37</v>
      </c>
      <c r="F104" s="225" t="s">
        <v>674</v>
      </c>
      <c r="G104" s="222"/>
      <c r="H104" s="224" t="s">
        <v>37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135</v>
      </c>
      <c r="AU104" s="231" t="s">
        <v>23</v>
      </c>
      <c r="AV104" s="13" t="s">
        <v>23</v>
      </c>
      <c r="AW104" s="13" t="s">
        <v>137</v>
      </c>
      <c r="AX104" s="13" t="s">
        <v>81</v>
      </c>
      <c r="AY104" s="231" t="s">
        <v>126</v>
      </c>
    </row>
    <row r="105" s="14" customFormat="1">
      <c r="A105" s="14"/>
      <c r="B105" s="232"/>
      <c r="C105" s="233"/>
      <c r="D105" s="223" t="s">
        <v>135</v>
      </c>
      <c r="E105" s="234" t="s">
        <v>37</v>
      </c>
      <c r="F105" s="235" t="s">
        <v>648</v>
      </c>
      <c r="G105" s="233"/>
      <c r="H105" s="236">
        <v>1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2" t="s">
        <v>135</v>
      </c>
      <c r="AU105" s="242" t="s">
        <v>23</v>
      </c>
      <c r="AV105" s="14" t="s">
        <v>90</v>
      </c>
      <c r="AW105" s="14" t="s">
        <v>137</v>
      </c>
      <c r="AX105" s="14" t="s">
        <v>81</v>
      </c>
      <c r="AY105" s="242" t="s">
        <v>126</v>
      </c>
    </row>
    <row r="106" s="15" customFormat="1">
      <c r="A106" s="15"/>
      <c r="B106" s="243"/>
      <c r="C106" s="244"/>
      <c r="D106" s="223" t="s">
        <v>135</v>
      </c>
      <c r="E106" s="245" t="s">
        <v>37</v>
      </c>
      <c r="F106" s="246" t="s">
        <v>139</v>
      </c>
      <c r="G106" s="244"/>
      <c r="H106" s="247">
        <v>1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3" t="s">
        <v>135</v>
      </c>
      <c r="AU106" s="253" t="s">
        <v>23</v>
      </c>
      <c r="AV106" s="15" t="s">
        <v>133</v>
      </c>
      <c r="AW106" s="15" t="s">
        <v>137</v>
      </c>
      <c r="AX106" s="15" t="s">
        <v>23</v>
      </c>
      <c r="AY106" s="253" t="s">
        <v>126</v>
      </c>
    </row>
    <row r="107" s="2" customFormat="1" ht="14.4" customHeight="1">
      <c r="A107" s="40"/>
      <c r="B107" s="41"/>
      <c r="C107" s="208" t="s">
        <v>159</v>
      </c>
      <c r="D107" s="208" t="s">
        <v>128</v>
      </c>
      <c r="E107" s="209" t="s">
        <v>675</v>
      </c>
      <c r="F107" s="210" t="s">
        <v>676</v>
      </c>
      <c r="G107" s="211" t="s">
        <v>589</v>
      </c>
      <c r="H107" s="212">
        <v>1</v>
      </c>
      <c r="I107" s="213"/>
      <c r="J107" s="214">
        <f>ROUND(I107*H107,2)</f>
        <v>0</v>
      </c>
      <c r="K107" s="210" t="s">
        <v>37</v>
      </c>
      <c r="L107" s="46"/>
      <c r="M107" s="215" t="s">
        <v>37</v>
      </c>
      <c r="N107" s="216" t="s">
        <v>52</v>
      </c>
      <c r="O107" s="8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9" t="s">
        <v>644</v>
      </c>
      <c r="AT107" s="219" t="s">
        <v>128</v>
      </c>
      <c r="AU107" s="219" t="s">
        <v>23</v>
      </c>
      <c r="AY107" s="18" t="s">
        <v>126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8" t="s">
        <v>23</v>
      </c>
      <c r="BK107" s="220">
        <f>ROUND(I107*H107,2)</f>
        <v>0</v>
      </c>
      <c r="BL107" s="18" t="s">
        <v>644</v>
      </c>
      <c r="BM107" s="219" t="s">
        <v>677</v>
      </c>
    </row>
    <row r="108" s="2" customFormat="1" ht="14.4" customHeight="1">
      <c r="A108" s="40"/>
      <c r="B108" s="41"/>
      <c r="C108" s="208" t="s">
        <v>164</v>
      </c>
      <c r="D108" s="208" t="s">
        <v>128</v>
      </c>
      <c r="E108" s="209" t="s">
        <v>28</v>
      </c>
      <c r="F108" s="210" t="s">
        <v>678</v>
      </c>
      <c r="G108" s="211" t="s">
        <v>589</v>
      </c>
      <c r="H108" s="212">
        <v>1</v>
      </c>
      <c r="I108" s="213"/>
      <c r="J108" s="214">
        <f>ROUND(I108*H108,2)</f>
        <v>0</v>
      </c>
      <c r="K108" s="210" t="s">
        <v>37</v>
      </c>
      <c r="L108" s="46"/>
      <c r="M108" s="215" t="s">
        <v>37</v>
      </c>
      <c r="N108" s="216" t="s">
        <v>52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644</v>
      </c>
      <c r="AT108" s="219" t="s">
        <v>128</v>
      </c>
      <c r="AU108" s="219" t="s">
        <v>23</v>
      </c>
      <c r="AY108" s="18" t="s">
        <v>126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8" t="s">
        <v>23</v>
      </c>
      <c r="BK108" s="220">
        <f>ROUND(I108*H108,2)</f>
        <v>0</v>
      </c>
      <c r="BL108" s="18" t="s">
        <v>644</v>
      </c>
      <c r="BM108" s="219" t="s">
        <v>679</v>
      </c>
    </row>
    <row r="109" s="2" customFormat="1" ht="14.4" customHeight="1">
      <c r="A109" s="40"/>
      <c r="B109" s="41"/>
      <c r="C109" s="208" t="s">
        <v>169</v>
      </c>
      <c r="D109" s="208" t="s">
        <v>128</v>
      </c>
      <c r="E109" s="209" t="s">
        <v>184</v>
      </c>
      <c r="F109" s="210" t="s">
        <v>680</v>
      </c>
      <c r="G109" s="211" t="s">
        <v>589</v>
      </c>
      <c r="H109" s="212">
        <v>1</v>
      </c>
      <c r="I109" s="213"/>
      <c r="J109" s="214">
        <f>ROUND(I109*H109,2)</f>
        <v>0</v>
      </c>
      <c r="K109" s="210" t="s">
        <v>37</v>
      </c>
      <c r="L109" s="46"/>
      <c r="M109" s="215" t="s">
        <v>37</v>
      </c>
      <c r="N109" s="216" t="s">
        <v>52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644</v>
      </c>
      <c r="AT109" s="219" t="s">
        <v>128</v>
      </c>
      <c r="AU109" s="219" t="s">
        <v>23</v>
      </c>
      <c r="AY109" s="18" t="s">
        <v>126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8" t="s">
        <v>23</v>
      </c>
      <c r="BK109" s="220">
        <f>ROUND(I109*H109,2)</f>
        <v>0</v>
      </c>
      <c r="BL109" s="18" t="s">
        <v>644</v>
      </c>
      <c r="BM109" s="219" t="s">
        <v>681</v>
      </c>
    </row>
    <row r="110" s="13" customFormat="1">
      <c r="A110" s="13"/>
      <c r="B110" s="221"/>
      <c r="C110" s="222"/>
      <c r="D110" s="223" t="s">
        <v>135</v>
      </c>
      <c r="E110" s="224" t="s">
        <v>37</v>
      </c>
      <c r="F110" s="225" t="s">
        <v>682</v>
      </c>
      <c r="G110" s="222"/>
      <c r="H110" s="224" t="s">
        <v>37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135</v>
      </c>
      <c r="AU110" s="231" t="s">
        <v>23</v>
      </c>
      <c r="AV110" s="13" t="s">
        <v>23</v>
      </c>
      <c r="AW110" s="13" t="s">
        <v>137</v>
      </c>
      <c r="AX110" s="13" t="s">
        <v>81</v>
      </c>
      <c r="AY110" s="231" t="s">
        <v>126</v>
      </c>
    </row>
    <row r="111" s="13" customFormat="1">
      <c r="A111" s="13"/>
      <c r="B111" s="221"/>
      <c r="C111" s="222"/>
      <c r="D111" s="223" t="s">
        <v>135</v>
      </c>
      <c r="E111" s="224" t="s">
        <v>37</v>
      </c>
      <c r="F111" s="225" t="s">
        <v>683</v>
      </c>
      <c r="G111" s="222"/>
      <c r="H111" s="224" t="s">
        <v>37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135</v>
      </c>
      <c r="AU111" s="231" t="s">
        <v>23</v>
      </c>
      <c r="AV111" s="13" t="s">
        <v>23</v>
      </c>
      <c r="AW111" s="13" t="s">
        <v>137</v>
      </c>
      <c r="AX111" s="13" t="s">
        <v>81</v>
      </c>
      <c r="AY111" s="231" t="s">
        <v>126</v>
      </c>
    </row>
    <row r="112" s="14" customFormat="1">
      <c r="A112" s="14"/>
      <c r="B112" s="232"/>
      <c r="C112" s="233"/>
      <c r="D112" s="223" t="s">
        <v>135</v>
      </c>
      <c r="E112" s="234" t="s">
        <v>37</v>
      </c>
      <c r="F112" s="235" t="s">
        <v>684</v>
      </c>
      <c r="G112" s="233"/>
      <c r="H112" s="236">
        <v>1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135</v>
      </c>
      <c r="AU112" s="242" t="s">
        <v>23</v>
      </c>
      <c r="AV112" s="14" t="s">
        <v>90</v>
      </c>
      <c r="AW112" s="14" t="s">
        <v>137</v>
      </c>
      <c r="AX112" s="14" t="s">
        <v>81</v>
      </c>
      <c r="AY112" s="242" t="s">
        <v>126</v>
      </c>
    </row>
    <row r="113" s="15" customFormat="1">
      <c r="A113" s="15"/>
      <c r="B113" s="243"/>
      <c r="C113" s="244"/>
      <c r="D113" s="223" t="s">
        <v>135</v>
      </c>
      <c r="E113" s="245" t="s">
        <v>37</v>
      </c>
      <c r="F113" s="246" t="s">
        <v>139</v>
      </c>
      <c r="G113" s="244"/>
      <c r="H113" s="247">
        <v>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3" t="s">
        <v>135</v>
      </c>
      <c r="AU113" s="253" t="s">
        <v>23</v>
      </c>
      <c r="AV113" s="15" t="s">
        <v>133</v>
      </c>
      <c r="AW113" s="15" t="s">
        <v>137</v>
      </c>
      <c r="AX113" s="15" t="s">
        <v>23</v>
      </c>
      <c r="AY113" s="253" t="s">
        <v>126</v>
      </c>
    </row>
    <row r="114" s="2" customFormat="1" ht="14.4" customHeight="1">
      <c r="A114" s="40"/>
      <c r="B114" s="41"/>
      <c r="C114" s="208" t="s">
        <v>174</v>
      </c>
      <c r="D114" s="208" t="s">
        <v>128</v>
      </c>
      <c r="E114" s="209" t="s">
        <v>195</v>
      </c>
      <c r="F114" s="210" t="s">
        <v>685</v>
      </c>
      <c r="G114" s="211" t="s">
        <v>589</v>
      </c>
      <c r="H114" s="212">
        <v>1</v>
      </c>
      <c r="I114" s="213"/>
      <c r="J114" s="214">
        <f>ROUND(I114*H114,2)</f>
        <v>0</v>
      </c>
      <c r="K114" s="210" t="s">
        <v>37</v>
      </c>
      <c r="L114" s="46"/>
      <c r="M114" s="215" t="s">
        <v>37</v>
      </c>
      <c r="N114" s="216" t="s">
        <v>52</v>
      </c>
      <c r="O114" s="8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133</v>
      </c>
      <c r="AT114" s="219" t="s">
        <v>128</v>
      </c>
      <c r="AU114" s="219" t="s">
        <v>23</v>
      </c>
      <c r="AY114" s="18" t="s">
        <v>126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8" t="s">
        <v>23</v>
      </c>
      <c r="BK114" s="220">
        <f>ROUND(I114*H114,2)</f>
        <v>0</v>
      </c>
      <c r="BL114" s="18" t="s">
        <v>133</v>
      </c>
      <c r="BM114" s="219" t="s">
        <v>686</v>
      </c>
    </row>
    <row r="115" s="13" customFormat="1">
      <c r="A115" s="13"/>
      <c r="B115" s="221"/>
      <c r="C115" s="222"/>
      <c r="D115" s="223" t="s">
        <v>135</v>
      </c>
      <c r="E115" s="224" t="s">
        <v>37</v>
      </c>
      <c r="F115" s="225" t="s">
        <v>687</v>
      </c>
      <c r="G115" s="222"/>
      <c r="H115" s="224" t="s">
        <v>37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135</v>
      </c>
      <c r="AU115" s="231" t="s">
        <v>23</v>
      </c>
      <c r="AV115" s="13" t="s">
        <v>23</v>
      </c>
      <c r="AW115" s="13" t="s">
        <v>137</v>
      </c>
      <c r="AX115" s="13" t="s">
        <v>81</v>
      </c>
      <c r="AY115" s="231" t="s">
        <v>126</v>
      </c>
    </row>
    <row r="116" s="14" customFormat="1">
      <c r="A116" s="14"/>
      <c r="B116" s="232"/>
      <c r="C116" s="233"/>
      <c r="D116" s="223" t="s">
        <v>135</v>
      </c>
      <c r="E116" s="234" t="s">
        <v>37</v>
      </c>
      <c r="F116" s="235" t="s">
        <v>648</v>
      </c>
      <c r="G116" s="233"/>
      <c r="H116" s="236">
        <v>1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135</v>
      </c>
      <c r="AU116" s="242" t="s">
        <v>23</v>
      </c>
      <c r="AV116" s="14" t="s">
        <v>90</v>
      </c>
      <c r="AW116" s="14" t="s">
        <v>137</v>
      </c>
      <c r="AX116" s="14" t="s">
        <v>81</v>
      </c>
      <c r="AY116" s="242" t="s">
        <v>126</v>
      </c>
    </row>
    <row r="117" s="15" customFormat="1">
      <c r="A117" s="15"/>
      <c r="B117" s="243"/>
      <c r="C117" s="244"/>
      <c r="D117" s="223" t="s">
        <v>135</v>
      </c>
      <c r="E117" s="245" t="s">
        <v>37</v>
      </c>
      <c r="F117" s="246" t="s">
        <v>139</v>
      </c>
      <c r="G117" s="244"/>
      <c r="H117" s="247">
        <v>1</v>
      </c>
      <c r="I117" s="248"/>
      <c r="J117" s="244"/>
      <c r="K117" s="244"/>
      <c r="L117" s="249"/>
      <c r="M117" s="269"/>
      <c r="N117" s="270"/>
      <c r="O117" s="270"/>
      <c r="P117" s="270"/>
      <c r="Q117" s="270"/>
      <c r="R117" s="270"/>
      <c r="S117" s="270"/>
      <c r="T117" s="27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3" t="s">
        <v>135</v>
      </c>
      <c r="AU117" s="253" t="s">
        <v>23</v>
      </c>
      <c r="AV117" s="15" t="s">
        <v>133</v>
      </c>
      <c r="AW117" s="15" t="s">
        <v>137</v>
      </c>
      <c r="AX117" s="15" t="s">
        <v>23</v>
      </c>
      <c r="AY117" s="253" t="s">
        <v>126</v>
      </c>
    </row>
    <row r="118" s="2" customFormat="1" ht="6.96" customHeight="1">
      <c r="A118" s="40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sheet="1" autoFilter="0" formatColumns="0" formatRows="0" objects="1" scenarios="1" spinCount="100000" saltValue="kzOQH9CVQjC02QKBLGUam3eA12kS4+OJjljj5YqNDNgyzHGSPs3hU7ocYTq26iPgf6m3BTFdlxoKYTSAF0SSMw==" hashValue="TLUxzToY16oZCIrAPiA3MDr/196le1pf4aYYB6neXAmILIFc8yGU6o44oPWOR1FCw3U3VtHBodp08RieMr0h5Q==" algorithmName="SHA-512" password="CC35"/>
  <autoFilter ref="C79:K11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2" customWidth="1"/>
    <col min="2" max="2" width="1.667969" style="272" customWidth="1"/>
    <col min="3" max="4" width="5" style="272" customWidth="1"/>
    <col min="5" max="5" width="11.66016" style="272" customWidth="1"/>
    <col min="6" max="6" width="9.160156" style="272" customWidth="1"/>
    <col min="7" max="7" width="5" style="272" customWidth="1"/>
    <col min="8" max="8" width="77.83203" style="272" customWidth="1"/>
    <col min="9" max="10" width="20" style="272" customWidth="1"/>
    <col min="11" max="11" width="1.667969" style="272" customWidth="1"/>
  </cols>
  <sheetData>
    <row r="1" s="1" customFormat="1" ht="37.5" customHeight="1"/>
    <row r="2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="16" customFormat="1" ht="45" customHeight="1">
      <c r="B3" s="276"/>
      <c r="C3" s="277" t="s">
        <v>688</v>
      </c>
      <c r="D3" s="277"/>
      <c r="E3" s="277"/>
      <c r="F3" s="277"/>
      <c r="G3" s="277"/>
      <c r="H3" s="277"/>
      <c r="I3" s="277"/>
      <c r="J3" s="277"/>
      <c r="K3" s="278"/>
    </row>
    <row r="4" s="1" customFormat="1" ht="25.5" customHeight="1">
      <c r="B4" s="279"/>
      <c r="C4" s="280" t="s">
        <v>689</v>
      </c>
      <c r="D4" s="280"/>
      <c r="E4" s="280"/>
      <c r="F4" s="280"/>
      <c r="G4" s="280"/>
      <c r="H4" s="280"/>
      <c r="I4" s="280"/>
      <c r="J4" s="280"/>
      <c r="K4" s="281"/>
    </row>
    <row r="5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="1" customFormat="1" ht="15" customHeight="1">
      <c r="B6" s="279"/>
      <c r="C6" s="283" t="s">
        <v>690</v>
      </c>
      <c r="D6" s="283"/>
      <c r="E6" s="283"/>
      <c r="F6" s="283"/>
      <c r="G6" s="283"/>
      <c r="H6" s="283"/>
      <c r="I6" s="283"/>
      <c r="J6" s="283"/>
      <c r="K6" s="281"/>
    </row>
    <row r="7" s="1" customFormat="1" ht="15" customHeight="1">
      <c r="B7" s="284"/>
      <c r="C7" s="283" t="s">
        <v>691</v>
      </c>
      <c r="D7" s="283"/>
      <c r="E7" s="283"/>
      <c r="F7" s="283"/>
      <c r="G7" s="283"/>
      <c r="H7" s="283"/>
      <c r="I7" s="283"/>
      <c r="J7" s="283"/>
      <c r="K7" s="281"/>
    </row>
    <row r="8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="1" customFormat="1" ht="15" customHeight="1">
      <c r="B9" s="284"/>
      <c r="C9" s="283" t="s">
        <v>692</v>
      </c>
      <c r="D9" s="283"/>
      <c r="E9" s="283"/>
      <c r="F9" s="283"/>
      <c r="G9" s="283"/>
      <c r="H9" s="283"/>
      <c r="I9" s="283"/>
      <c r="J9" s="283"/>
      <c r="K9" s="281"/>
    </row>
    <row r="10" s="1" customFormat="1" ht="15" customHeight="1">
      <c r="B10" s="284"/>
      <c r="C10" s="283"/>
      <c r="D10" s="283" t="s">
        <v>693</v>
      </c>
      <c r="E10" s="283"/>
      <c r="F10" s="283"/>
      <c r="G10" s="283"/>
      <c r="H10" s="283"/>
      <c r="I10" s="283"/>
      <c r="J10" s="283"/>
      <c r="K10" s="281"/>
    </row>
    <row r="11" s="1" customFormat="1" ht="15" customHeight="1">
      <c r="B11" s="284"/>
      <c r="C11" s="285"/>
      <c r="D11" s="283" t="s">
        <v>694</v>
      </c>
      <c r="E11" s="283"/>
      <c r="F11" s="283"/>
      <c r="G11" s="283"/>
      <c r="H11" s="283"/>
      <c r="I11" s="283"/>
      <c r="J11" s="283"/>
      <c r="K11" s="281"/>
    </row>
    <row r="12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="1" customFormat="1" ht="15" customHeight="1">
      <c r="B13" s="284"/>
      <c r="C13" s="285"/>
      <c r="D13" s="286" t="s">
        <v>695</v>
      </c>
      <c r="E13" s="283"/>
      <c r="F13" s="283"/>
      <c r="G13" s="283"/>
      <c r="H13" s="283"/>
      <c r="I13" s="283"/>
      <c r="J13" s="283"/>
      <c r="K13" s="281"/>
    </row>
    <row r="14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="1" customFormat="1" ht="15" customHeight="1">
      <c r="B15" s="284"/>
      <c r="C15" s="285"/>
      <c r="D15" s="283" t="s">
        <v>696</v>
      </c>
      <c r="E15" s="283"/>
      <c r="F15" s="283"/>
      <c r="G15" s="283"/>
      <c r="H15" s="283"/>
      <c r="I15" s="283"/>
      <c r="J15" s="283"/>
      <c r="K15" s="281"/>
    </row>
    <row r="16" s="1" customFormat="1" ht="15" customHeight="1">
      <c r="B16" s="284"/>
      <c r="C16" s="285"/>
      <c r="D16" s="283" t="s">
        <v>697</v>
      </c>
      <c r="E16" s="283"/>
      <c r="F16" s="283"/>
      <c r="G16" s="283"/>
      <c r="H16" s="283"/>
      <c r="I16" s="283"/>
      <c r="J16" s="283"/>
      <c r="K16" s="281"/>
    </row>
    <row r="17" s="1" customFormat="1" ht="15" customHeight="1">
      <c r="B17" s="284"/>
      <c r="C17" s="285"/>
      <c r="D17" s="283" t="s">
        <v>698</v>
      </c>
      <c r="E17" s="283"/>
      <c r="F17" s="283"/>
      <c r="G17" s="283"/>
      <c r="H17" s="283"/>
      <c r="I17" s="283"/>
      <c r="J17" s="283"/>
      <c r="K17" s="281"/>
    </row>
    <row r="18" s="1" customFormat="1" ht="15" customHeight="1">
      <c r="B18" s="284"/>
      <c r="C18" s="285"/>
      <c r="D18" s="285"/>
      <c r="E18" s="287" t="s">
        <v>88</v>
      </c>
      <c r="F18" s="283" t="s">
        <v>699</v>
      </c>
      <c r="G18" s="283"/>
      <c r="H18" s="283"/>
      <c r="I18" s="283"/>
      <c r="J18" s="283"/>
      <c r="K18" s="281"/>
    </row>
    <row r="19" s="1" customFormat="1" ht="15" customHeight="1">
      <c r="B19" s="284"/>
      <c r="C19" s="285"/>
      <c r="D19" s="285"/>
      <c r="E19" s="287" t="s">
        <v>700</v>
      </c>
      <c r="F19" s="283" t="s">
        <v>701</v>
      </c>
      <c r="G19" s="283"/>
      <c r="H19" s="283"/>
      <c r="I19" s="283"/>
      <c r="J19" s="283"/>
      <c r="K19" s="281"/>
    </row>
    <row r="20" s="1" customFormat="1" ht="15" customHeight="1">
      <c r="B20" s="284"/>
      <c r="C20" s="285"/>
      <c r="D20" s="285"/>
      <c r="E20" s="287" t="s">
        <v>702</v>
      </c>
      <c r="F20" s="283" t="s">
        <v>703</v>
      </c>
      <c r="G20" s="283"/>
      <c r="H20" s="283"/>
      <c r="I20" s="283"/>
      <c r="J20" s="283"/>
      <c r="K20" s="281"/>
    </row>
    <row r="21" s="1" customFormat="1" ht="15" customHeight="1">
      <c r="B21" s="284"/>
      <c r="C21" s="285"/>
      <c r="D21" s="285"/>
      <c r="E21" s="287" t="s">
        <v>91</v>
      </c>
      <c r="F21" s="283" t="s">
        <v>641</v>
      </c>
      <c r="G21" s="283"/>
      <c r="H21" s="283"/>
      <c r="I21" s="283"/>
      <c r="J21" s="283"/>
      <c r="K21" s="281"/>
    </row>
    <row r="22" s="1" customFormat="1" ht="15" customHeight="1">
      <c r="B22" s="284"/>
      <c r="C22" s="285"/>
      <c r="D22" s="285"/>
      <c r="E22" s="287" t="s">
        <v>704</v>
      </c>
      <c r="F22" s="283" t="s">
        <v>705</v>
      </c>
      <c r="G22" s="283"/>
      <c r="H22" s="283"/>
      <c r="I22" s="283"/>
      <c r="J22" s="283"/>
      <c r="K22" s="281"/>
    </row>
    <row r="23" s="1" customFormat="1" ht="15" customHeight="1">
      <c r="B23" s="284"/>
      <c r="C23" s="285"/>
      <c r="D23" s="285"/>
      <c r="E23" s="287" t="s">
        <v>706</v>
      </c>
      <c r="F23" s="283" t="s">
        <v>707</v>
      </c>
      <c r="G23" s="283"/>
      <c r="H23" s="283"/>
      <c r="I23" s="283"/>
      <c r="J23" s="283"/>
      <c r="K23" s="281"/>
    </row>
    <row r="24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="1" customFormat="1" ht="15" customHeight="1">
      <c r="B25" s="284"/>
      <c r="C25" s="283" t="s">
        <v>708</v>
      </c>
      <c r="D25" s="283"/>
      <c r="E25" s="283"/>
      <c r="F25" s="283"/>
      <c r="G25" s="283"/>
      <c r="H25" s="283"/>
      <c r="I25" s="283"/>
      <c r="J25" s="283"/>
      <c r="K25" s="281"/>
    </row>
    <row r="26" s="1" customFormat="1" ht="15" customHeight="1">
      <c r="B26" s="284"/>
      <c r="C26" s="283" t="s">
        <v>709</v>
      </c>
      <c r="D26" s="283"/>
      <c r="E26" s="283"/>
      <c r="F26" s="283"/>
      <c r="G26" s="283"/>
      <c r="H26" s="283"/>
      <c r="I26" s="283"/>
      <c r="J26" s="283"/>
      <c r="K26" s="281"/>
    </row>
    <row r="27" s="1" customFormat="1" ht="15" customHeight="1">
      <c r="B27" s="284"/>
      <c r="C27" s="283"/>
      <c r="D27" s="283" t="s">
        <v>710</v>
      </c>
      <c r="E27" s="283"/>
      <c r="F27" s="283"/>
      <c r="G27" s="283"/>
      <c r="H27" s="283"/>
      <c r="I27" s="283"/>
      <c r="J27" s="283"/>
      <c r="K27" s="281"/>
    </row>
    <row r="28" s="1" customFormat="1" ht="15" customHeight="1">
      <c r="B28" s="284"/>
      <c r="C28" s="285"/>
      <c r="D28" s="283" t="s">
        <v>711</v>
      </c>
      <c r="E28" s="283"/>
      <c r="F28" s="283"/>
      <c r="G28" s="283"/>
      <c r="H28" s="283"/>
      <c r="I28" s="283"/>
      <c r="J28" s="283"/>
      <c r="K28" s="281"/>
    </row>
    <row r="29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="1" customFormat="1" ht="15" customHeight="1">
      <c r="B30" s="284"/>
      <c r="C30" s="285"/>
      <c r="D30" s="283" t="s">
        <v>712</v>
      </c>
      <c r="E30" s="283"/>
      <c r="F30" s="283"/>
      <c r="G30" s="283"/>
      <c r="H30" s="283"/>
      <c r="I30" s="283"/>
      <c r="J30" s="283"/>
      <c r="K30" s="281"/>
    </row>
    <row r="31" s="1" customFormat="1" ht="15" customHeight="1">
      <c r="B31" s="284"/>
      <c r="C31" s="285"/>
      <c r="D31" s="283" t="s">
        <v>713</v>
      </c>
      <c r="E31" s="283"/>
      <c r="F31" s="283"/>
      <c r="G31" s="283"/>
      <c r="H31" s="283"/>
      <c r="I31" s="283"/>
      <c r="J31" s="283"/>
      <c r="K31" s="281"/>
    </row>
    <row r="32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="1" customFormat="1" ht="15" customHeight="1">
      <c r="B33" s="284"/>
      <c r="C33" s="285"/>
      <c r="D33" s="283" t="s">
        <v>714</v>
      </c>
      <c r="E33" s="283"/>
      <c r="F33" s="283"/>
      <c r="G33" s="283"/>
      <c r="H33" s="283"/>
      <c r="I33" s="283"/>
      <c r="J33" s="283"/>
      <c r="K33" s="281"/>
    </row>
    <row r="34" s="1" customFormat="1" ht="15" customHeight="1">
      <c r="B34" s="284"/>
      <c r="C34" s="285"/>
      <c r="D34" s="283" t="s">
        <v>715</v>
      </c>
      <c r="E34" s="283"/>
      <c r="F34" s="283"/>
      <c r="G34" s="283"/>
      <c r="H34" s="283"/>
      <c r="I34" s="283"/>
      <c r="J34" s="283"/>
      <c r="K34" s="281"/>
    </row>
    <row r="35" s="1" customFormat="1" ht="15" customHeight="1">
      <c r="B35" s="284"/>
      <c r="C35" s="285"/>
      <c r="D35" s="283" t="s">
        <v>716</v>
      </c>
      <c r="E35" s="283"/>
      <c r="F35" s="283"/>
      <c r="G35" s="283"/>
      <c r="H35" s="283"/>
      <c r="I35" s="283"/>
      <c r="J35" s="283"/>
      <c r="K35" s="281"/>
    </row>
    <row r="36" s="1" customFormat="1" ht="15" customHeight="1">
      <c r="B36" s="284"/>
      <c r="C36" s="285"/>
      <c r="D36" s="283"/>
      <c r="E36" s="286" t="s">
        <v>114</v>
      </c>
      <c r="F36" s="283"/>
      <c r="G36" s="283" t="s">
        <v>717</v>
      </c>
      <c r="H36" s="283"/>
      <c r="I36" s="283"/>
      <c r="J36" s="283"/>
      <c r="K36" s="281"/>
    </row>
    <row r="37" s="1" customFormat="1" ht="30.75" customHeight="1">
      <c r="B37" s="284"/>
      <c r="C37" s="285"/>
      <c r="D37" s="283"/>
      <c r="E37" s="286" t="s">
        <v>718</v>
      </c>
      <c r="F37" s="283"/>
      <c r="G37" s="283" t="s">
        <v>719</v>
      </c>
      <c r="H37" s="283"/>
      <c r="I37" s="283"/>
      <c r="J37" s="283"/>
      <c r="K37" s="281"/>
    </row>
    <row r="38" s="1" customFormat="1" ht="15" customHeight="1">
      <c r="B38" s="284"/>
      <c r="C38" s="285"/>
      <c r="D38" s="283"/>
      <c r="E38" s="286" t="s">
        <v>62</v>
      </c>
      <c r="F38" s="283"/>
      <c r="G38" s="283" t="s">
        <v>720</v>
      </c>
      <c r="H38" s="283"/>
      <c r="I38" s="283"/>
      <c r="J38" s="283"/>
      <c r="K38" s="281"/>
    </row>
    <row r="39" s="1" customFormat="1" ht="15" customHeight="1">
      <c r="B39" s="284"/>
      <c r="C39" s="285"/>
      <c r="D39" s="283"/>
      <c r="E39" s="286" t="s">
        <v>63</v>
      </c>
      <c r="F39" s="283"/>
      <c r="G39" s="283" t="s">
        <v>721</v>
      </c>
      <c r="H39" s="283"/>
      <c r="I39" s="283"/>
      <c r="J39" s="283"/>
      <c r="K39" s="281"/>
    </row>
    <row r="40" s="1" customFormat="1" ht="15" customHeight="1">
      <c r="B40" s="284"/>
      <c r="C40" s="285"/>
      <c r="D40" s="283"/>
      <c r="E40" s="286" t="s">
        <v>115</v>
      </c>
      <c r="F40" s="283"/>
      <c r="G40" s="283" t="s">
        <v>722</v>
      </c>
      <c r="H40" s="283"/>
      <c r="I40" s="283"/>
      <c r="J40" s="283"/>
      <c r="K40" s="281"/>
    </row>
    <row r="41" s="1" customFormat="1" ht="15" customHeight="1">
      <c r="B41" s="284"/>
      <c r="C41" s="285"/>
      <c r="D41" s="283"/>
      <c r="E41" s="286" t="s">
        <v>116</v>
      </c>
      <c r="F41" s="283"/>
      <c r="G41" s="283" t="s">
        <v>723</v>
      </c>
      <c r="H41" s="283"/>
      <c r="I41" s="283"/>
      <c r="J41" s="283"/>
      <c r="K41" s="281"/>
    </row>
    <row r="42" s="1" customFormat="1" ht="15" customHeight="1">
      <c r="B42" s="284"/>
      <c r="C42" s="285"/>
      <c r="D42" s="283"/>
      <c r="E42" s="286" t="s">
        <v>724</v>
      </c>
      <c r="F42" s="283"/>
      <c r="G42" s="283" t="s">
        <v>725</v>
      </c>
      <c r="H42" s="283"/>
      <c r="I42" s="283"/>
      <c r="J42" s="283"/>
      <c r="K42" s="281"/>
    </row>
    <row r="43" s="1" customFormat="1" ht="15" customHeight="1">
      <c r="B43" s="284"/>
      <c r="C43" s="285"/>
      <c r="D43" s="283"/>
      <c r="E43" s="286"/>
      <c r="F43" s="283"/>
      <c r="G43" s="283" t="s">
        <v>726</v>
      </c>
      <c r="H43" s="283"/>
      <c r="I43" s="283"/>
      <c r="J43" s="283"/>
      <c r="K43" s="281"/>
    </row>
    <row r="44" s="1" customFormat="1" ht="15" customHeight="1">
      <c r="B44" s="284"/>
      <c r="C44" s="285"/>
      <c r="D44" s="283"/>
      <c r="E44" s="286" t="s">
        <v>727</v>
      </c>
      <c r="F44" s="283"/>
      <c r="G44" s="283" t="s">
        <v>728</v>
      </c>
      <c r="H44" s="283"/>
      <c r="I44" s="283"/>
      <c r="J44" s="283"/>
      <c r="K44" s="281"/>
    </row>
    <row r="45" s="1" customFormat="1" ht="15" customHeight="1">
      <c r="B45" s="284"/>
      <c r="C45" s="285"/>
      <c r="D45" s="283"/>
      <c r="E45" s="286" t="s">
        <v>118</v>
      </c>
      <c r="F45" s="283"/>
      <c r="G45" s="283" t="s">
        <v>729</v>
      </c>
      <c r="H45" s="283"/>
      <c r="I45" s="283"/>
      <c r="J45" s="283"/>
      <c r="K45" s="281"/>
    </row>
    <row r="46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="1" customFormat="1" ht="15" customHeight="1">
      <c r="B47" s="284"/>
      <c r="C47" s="285"/>
      <c r="D47" s="283" t="s">
        <v>730</v>
      </c>
      <c r="E47" s="283"/>
      <c r="F47" s="283"/>
      <c r="G47" s="283"/>
      <c r="H47" s="283"/>
      <c r="I47" s="283"/>
      <c r="J47" s="283"/>
      <c r="K47" s="281"/>
    </row>
    <row r="48" s="1" customFormat="1" ht="15" customHeight="1">
      <c r="B48" s="284"/>
      <c r="C48" s="285"/>
      <c r="D48" s="285"/>
      <c r="E48" s="283" t="s">
        <v>731</v>
      </c>
      <c r="F48" s="283"/>
      <c r="G48" s="283"/>
      <c r="H48" s="283"/>
      <c r="I48" s="283"/>
      <c r="J48" s="283"/>
      <c r="K48" s="281"/>
    </row>
    <row r="49" s="1" customFormat="1" ht="15" customHeight="1">
      <c r="B49" s="284"/>
      <c r="C49" s="285"/>
      <c r="D49" s="285"/>
      <c r="E49" s="283" t="s">
        <v>732</v>
      </c>
      <c r="F49" s="283"/>
      <c r="G49" s="283"/>
      <c r="H49" s="283"/>
      <c r="I49" s="283"/>
      <c r="J49" s="283"/>
      <c r="K49" s="281"/>
    </row>
    <row r="50" s="1" customFormat="1" ht="15" customHeight="1">
      <c r="B50" s="284"/>
      <c r="C50" s="285"/>
      <c r="D50" s="285"/>
      <c r="E50" s="283" t="s">
        <v>733</v>
      </c>
      <c r="F50" s="283"/>
      <c r="G50" s="283"/>
      <c r="H50" s="283"/>
      <c r="I50" s="283"/>
      <c r="J50" s="283"/>
      <c r="K50" s="281"/>
    </row>
    <row r="51" s="1" customFormat="1" ht="15" customHeight="1">
      <c r="B51" s="284"/>
      <c r="C51" s="285"/>
      <c r="D51" s="283" t="s">
        <v>734</v>
      </c>
      <c r="E51" s="283"/>
      <c r="F51" s="283"/>
      <c r="G51" s="283"/>
      <c r="H51" s="283"/>
      <c r="I51" s="283"/>
      <c r="J51" s="283"/>
      <c r="K51" s="281"/>
    </row>
    <row r="52" s="1" customFormat="1" ht="25.5" customHeight="1">
      <c r="B52" s="279"/>
      <c r="C52" s="280" t="s">
        <v>735</v>
      </c>
      <c r="D52" s="280"/>
      <c r="E52" s="280"/>
      <c r="F52" s="280"/>
      <c r="G52" s="280"/>
      <c r="H52" s="280"/>
      <c r="I52" s="280"/>
      <c r="J52" s="280"/>
      <c r="K52" s="281"/>
    </row>
    <row r="53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="1" customFormat="1" ht="15" customHeight="1">
      <c r="B54" s="279"/>
      <c r="C54" s="283" t="s">
        <v>736</v>
      </c>
      <c r="D54" s="283"/>
      <c r="E54" s="283"/>
      <c r="F54" s="283"/>
      <c r="G54" s="283"/>
      <c r="H54" s="283"/>
      <c r="I54" s="283"/>
      <c r="J54" s="283"/>
      <c r="K54" s="281"/>
    </row>
    <row r="55" s="1" customFormat="1" ht="15" customHeight="1">
      <c r="B55" s="279"/>
      <c r="C55" s="283" t="s">
        <v>737</v>
      </c>
      <c r="D55" s="283"/>
      <c r="E55" s="283"/>
      <c r="F55" s="283"/>
      <c r="G55" s="283"/>
      <c r="H55" s="283"/>
      <c r="I55" s="283"/>
      <c r="J55" s="283"/>
      <c r="K55" s="281"/>
    </row>
    <row r="56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="1" customFormat="1" ht="15" customHeight="1">
      <c r="B57" s="279"/>
      <c r="C57" s="283" t="s">
        <v>738</v>
      </c>
      <c r="D57" s="283"/>
      <c r="E57" s="283"/>
      <c r="F57" s="283"/>
      <c r="G57" s="283"/>
      <c r="H57" s="283"/>
      <c r="I57" s="283"/>
      <c r="J57" s="283"/>
      <c r="K57" s="281"/>
    </row>
    <row r="58" s="1" customFormat="1" ht="15" customHeight="1">
      <c r="B58" s="279"/>
      <c r="C58" s="285"/>
      <c r="D58" s="283" t="s">
        <v>739</v>
      </c>
      <c r="E58" s="283"/>
      <c r="F58" s="283"/>
      <c r="G58" s="283"/>
      <c r="H58" s="283"/>
      <c r="I58" s="283"/>
      <c r="J58" s="283"/>
      <c r="K58" s="281"/>
    </row>
    <row r="59" s="1" customFormat="1" ht="15" customHeight="1">
      <c r="B59" s="279"/>
      <c r="C59" s="285"/>
      <c r="D59" s="283" t="s">
        <v>740</v>
      </c>
      <c r="E59" s="283"/>
      <c r="F59" s="283"/>
      <c r="G59" s="283"/>
      <c r="H59" s="283"/>
      <c r="I59" s="283"/>
      <c r="J59" s="283"/>
      <c r="K59" s="281"/>
    </row>
    <row r="60" s="1" customFormat="1" ht="15" customHeight="1">
      <c r="B60" s="279"/>
      <c r="C60" s="285"/>
      <c r="D60" s="283" t="s">
        <v>741</v>
      </c>
      <c r="E60" s="283"/>
      <c r="F60" s="283"/>
      <c r="G60" s="283"/>
      <c r="H60" s="283"/>
      <c r="I60" s="283"/>
      <c r="J60" s="283"/>
      <c r="K60" s="281"/>
    </row>
    <row r="61" s="1" customFormat="1" ht="15" customHeight="1">
      <c r="B61" s="279"/>
      <c r="C61" s="285"/>
      <c r="D61" s="283" t="s">
        <v>742</v>
      </c>
      <c r="E61" s="283"/>
      <c r="F61" s="283"/>
      <c r="G61" s="283"/>
      <c r="H61" s="283"/>
      <c r="I61" s="283"/>
      <c r="J61" s="283"/>
      <c r="K61" s="281"/>
    </row>
    <row r="62" s="1" customFormat="1" ht="15" customHeight="1">
      <c r="B62" s="279"/>
      <c r="C62" s="285"/>
      <c r="D62" s="288" t="s">
        <v>743</v>
      </c>
      <c r="E62" s="288"/>
      <c r="F62" s="288"/>
      <c r="G62" s="288"/>
      <c r="H62" s="288"/>
      <c r="I62" s="288"/>
      <c r="J62" s="288"/>
      <c r="K62" s="281"/>
    </row>
    <row r="63" s="1" customFormat="1" ht="15" customHeight="1">
      <c r="B63" s="279"/>
      <c r="C63" s="285"/>
      <c r="D63" s="283" t="s">
        <v>744</v>
      </c>
      <c r="E63" s="283"/>
      <c r="F63" s="283"/>
      <c r="G63" s="283"/>
      <c r="H63" s="283"/>
      <c r="I63" s="283"/>
      <c r="J63" s="283"/>
      <c r="K63" s="281"/>
    </row>
    <row r="64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="1" customFormat="1" ht="15" customHeight="1">
      <c r="B65" s="279"/>
      <c r="C65" s="285"/>
      <c r="D65" s="283" t="s">
        <v>745</v>
      </c>
      <c r="E65" s="283"/>
      <c r="F65" s="283"/>
      <c r="G65" s="283"/>
      <c r="H65" s="283"/>
      <c r="I65" s="283"/>
      <c r="J65" s="283"/>
      <c r="K65" s="281"/>
    </row>
    <row r="66" s="1" customFormat="1" ht="15" customHeight="1">
      <c r="B66" s="279"/>
      <c r="C66" s="285"/>
      <c r="D66" s="288" t="s">
        <v>746</v>
      </c>
      <c r="E66" s="288"/>
      <c r="F66" s="288"/>
      <c r="G66" s="288"/>
      <c r="H66" s="288"/>
      <c r="I66" s="288"/>
      <c r="J66" s="288"/>
      <c r="K66" s="281"/>
    </row>
    <row r="67" s="1" customFormat="1" ht="15" customHeight="1">
      <c r="B67" s="279"/>
      <c r="C67" s="285"/>
      <c r="D67" s="283" t="s">
        <v>747</v>
      </c>
      <c r="E67" s="283"/>
      <c r="F67" s="283"/>
      <c r="G67" s="283"/>
      <c r="H67" s="283"/>
      <c r="I67" s="283"/>
      <c r="J67" s="283"/>
      <c r="K67" s="281"/>
    </row>
    <row r="68" s="1" customFormat="1" ht="15" customHeight="1">
      <c r="B68" s="279"/>
      <c r="C68" s="285"/>
      <c r="D68" s="283" t="s">
        <v>748</v>
      </c>
      <c r="E68" s="283"/>
      <c r="F68" s="283"/>
      <c r="G68" s="283"/>
      <c r="H68" s="283"/>
      <c r="I68" s="283"/>
      <c r="J68" s="283"/>
      <c r="K68" s="281"/>
    </row>
    <row r="69" s="1" customFormat="1" ht="15" customHeight="1">
      <c r="B69" s="279"/>
      <c r="C69" s="285"/>
      <c r="D69" s="283" t="s">
        <v>749</v>
      </c>
      <c r="E69" s="283"/>
      <c r="F69" s="283"/>
      <c r="G69" s="283"/>
      <c r="H69" s="283"/>
      <c r="I69" s="283"/>
      <c r="J69" s="283"/>
      <c r="K69" s="281"/>
    </row>
    <row r="70" s="1" customFormat="1" ht="15" customHeight="1">
      <c r="B70" s="279"/>
      <c r="C70" s="285"/>
      <c r="D70" s="283" t="s">
        <v>750</v>
      </c>
      <c r="E70" s="283"/>
      <c r="F70" s="283"/>
      <c r="G70" s="283"/>
      <c r="H70" s="283"/>
      <c r="I70" s="283"/>
      <c r="J70" s="283"/>
      <c r="K70" s="281"/>
    </row>
    <row r="7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="1" customFormat="1" ht="45" customHeight="1">
      <c r="B75" s="298"/>
      <c r="C75" s="299" t="s">
        <v>751</v>
      </c>
      <c r="D75" s="299"/>
      <c r="E75" s="299"/>
      <c r="F75" s="299"/>
      <c r="G75" s="299"/>
      <c r="H75" s="299"/>
      <c r="I75" s="299"/>
      <c r="J75" s="299"/>
      <c r="K75" s="300"/>
    </row>
    <row r="76" s="1" customFormat="1" ht="17.25" customHeight="1">
      <c r="B76" s="298"/>
      <c r="C76" s="301" t="s">
        <v>752</v>
      </c>
      <c r="D76" s="301"/>
      <c r="E76" s="301"/>
      <c r="F76" s="301" t="s">
        <v>753</v>
      </c>
      <c r="G76" s="302"/>
      <c r="H76" s="301" t="s">
        <v>63</v>
      </c>
      <c r="I76" s="301" t="s">
        <v>66</v>
      </c>
      <c r="J76" s="301" t="s">
        <v>754</v>
      </c>
      <c r="K76" s="300"/>
    </row>
    <row r="77" s="1" customFormat="1" ht="17.25" customHeight="1">
      <c r="B77" s="298"/>
      <c r="C77" s="303" t="s">
        <v>755</v>
      </c>
      <c r="D77" s="303"/>
      <c r="E77" s="303"/>
      <c r="F77" s="304" t="s">
        <v>756</v>
      </c>
      <c r="G77" s="305"/>
      <c r="H77" s="303"/>
      <c r="I77" s="303"/>
      <c r="J77" s="303" t="s">
        <v>757</v>
      </c>
      <c r="K77" s="300"/>
    </row>
    <row r="78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="1" customFormat="1" ht="15" customHeight="1">
      <c r="B79" s="298"/>
      <c r="C79" s="286" t="s">
        <v>62</v>
      </c>
      <c r="D79" s="308"/>
      <c r="E79" s="308"/>
      <c r="F79" s="309" t="s">
        <v>758</v>
      </c>
      <c r="G79" s="310"/>
      <c r="H79" s="286" t="s">
        <v>759</v>
      </c>
      <c r="I79" s="286" t="s">
        <v>760</v>
      </c>
      <c r="J79" s="286">
        <v>20</v>
      </c>
      <c r="K79" s="300"/>
    </row>
    <row r="80" s="1" customFormat="1" ht="15" customHeight="1">
      <c r="B80" s="298"/>
      <c r="C80" s="286" t="s">
        <v>761</v>
      </c>
      <c r="D80" s="286"/>
      <c r="E80" s="286"/>
      <c r="F80" s="309" t="s">
        <v>758</v>
      </c>
      <c r="G80" s="310"/>
      <c r="H80" s="286" t="s">
        <v>762</v>
      </c>
      <c r="I80" s="286" t="s">
        <v>760</v>
      </c>
      <c r="J80" s="286">
        <v>120</v>
      </c>
      <c r="K80" s="300"/>
    </row>
    <row r="81" s="1" customFormat="1" ht="15" customHeight="1">
      <c r="B81" s="311"/>
      <c r="C81" s="286" t="s">
        <v>763</v>
      </c>
      <c r="D81" s="286"/>
      <c r="E81" s="286"/>
      <c r="F81" s="309" t="s">
        <v>764</v>
      </c>
      <c r="G81" s="310"/>
      <c r="H81" s="286" t="s">
        <v>765</v>
      </c>
      <c r="I81" s="286" t="s">
        <v>760</v>
      </c>
      <c r="J81" s="286">
        <v>50</v>
      </c>
      <c r="K81" s="300"/>
    </row>
    <row r="82" s="1" customFormat="1" ht="15" customHeight="1">
      <c r="B82" s="311"/>
      <c r="C82" s="286" t="s">
        <v>766</v>
      </c>
      <c r="D82" s="286"/>
      <c r="E82" s="286"/>
      <c r="F82" s="309" t="s">
        <v>758</v>
      </c>
      <c r="G82" s="310"/>
      <c r="H82" s="286" t="s">
        <v>767</v>
      </c>
      <c r="I82" s="286" t="s">
        <v>768</v>
      </c>
      <c r="J82" s="286"/>
      <c r="K82" s="300"/>
    </row>
    <row r="83" s="1" customFormat="1" ht="15" customHeight="1">
      <c r="B83" s="311"/>
      <c r="C83" s="312" t="s">
        <v>769</v>
      </c>
      <c r="D83" s="312"/>
      <c r="E83" s="312"/>
      <c r="F83" s="313" t="s">
        <v>764</v>
      </c>
      <c r="G83" s="312"/>
      <c r="H83" s="312" t="s">
        <v>770</v>
      </c>
      <c r="I83" s="312" t="s">
        <v>760</v>
      </c>
      <c r="J83" s="312">
        <v>15</v>
      </c>
      <c r="K83" s="300"/>
    </row>
    <row r="84" s="1" customFormat="1" ht="15" customHeight="1">
      <c r="B84" s="311"/>
      <c r="C84" s="312" t="s">
        <v>771</v>
      </c>
      <c r="D84" s="312"/>
      <c r="E84" s="312"/>
      <c r="F84" s="313" t="s">
        <v>764</v>
      </c>
      <c r="G84" s="312"/>
      <c r="H84" s="312" t="s">
        <v>772</v>
      </c>
      <c r="I84" s="312" t="s">
        <v>760</v>
      </c>
      <c r="J84" s="312">
        <v>15</v>
      </c>
      <c r="K84" s="300"/>
    </row>
    <row r="85" s="1" customFormat="1" ht="15" customHeight="1">
      <c r="B85" s="311"/>
      <c r="C85" s="312" t="s">
        <v>773</v>
      </c>
      <c r="D85" s="312"/>
      <c r="E85" s="312"/>
      <c r="F85" s="313" t="s">
        <v>764</v>
      </c>
      <c r="G85" s="312"/>
      <c r="H85" s="312" t="s">
        <v>774</v>
      </c>
      <c r="I85" s="312" t="s">
        <v>760</v>
      </c>
      <c r="J85" s="312">
        <v>20</v>
      </c>
      <c r="K85" s="300"/>
    </row>
    <row r="86" s="1" customFormat="1" ht="15" customHeight="1">
      <c r="B86" s="311"/>
      <c r="C86" s="312" t="s">
        <v>775</v>
      </c>
      <c r="D86" s="312"/>
      <c r="E86" s="312"/>
      <c r="F86" s="313" t="s">
        <v>764</v>
      </c>
      <c r="G86" s="312"/>
      <c r="H86" s="312" t="s">
        <v>776</v>
      </c>
      <c r="I86" s="312" t="s">
        <v>760</v>
      </c>
      <c r="J86" s="312">
        <v>20</v>
      </c>
      <c r="K86" s="300"/>
    </row>
    <row r="87" s="1" customFormat="1" ht="15" customHeight="1">
      <c r="B87" s="311"/>
      <c r="C87" s="286" t="s">
        <v>777</v>
      </c>
      <c r="D87" s="286"/>
      <c r="E87" s="286"/>
      <c r="F87" s="309" t="s">
        <v>764</v>
      </c>
      <c r="G87" s="310"/>
      <c r="H87" s="286" t="s">
        <v>778</v>
      </c>
      <c r="I87" s="286" t="s">
        <v>760</v>
      </c>
      <c r="J87" s="286">
        <v>50</v>
      </c>
      <c r="K87" s="300"/>
    </row>
    <row r="88" s="1" customFormat="1" ht="15" customHeight="1">
      <c r="B88" s="311"/>
      <c r="C88" s="286" t="s">
        <v>779</v>
      </c>
      <c r="D88" s="286"/>
      <c r="E88" s="286"/>
      <c r="F88" s="309" t="s">
        <v>764</v>
      </c>
      <c r="G88" s="310"/>
      <c r="H88" s="286" t="s">
        <v>780</v>
      </c>
      <c r="I88" s="286" t="s">
        <v>760</v>
      </c>
      <c r="J88" s="286">
        <v>20</v>
      </c>
      <c r="K88" s="300"/>
    </row>
    <row r="89" s="1" customFormat="1" ht="15" customHeight="1">
      <c r="B89" s="311"/>
      <c r="C89" s="286" t="s">
        <v>781</v>
      </c>
      <c r="D89" s="286"/>
      <c r="E89" s="286"/>
      <c r="F89" s="309" t="s">
        <v>764</v>
      </c>
      <c r="G89" s="310"/>
      <c r="H89" s="286" t="s">
        <v>782</v>
      </c>
      <c r="I89" s="286" t="s">
        <v>760</v>
      </c>
      <c r="J89" s="286">
        <v>20</v>
      </c>
      <c r="K89" s="300"/>
    </row>
    <row r="90" s="1" customFormat="1" ht="15" customHeight="1">
      <c r="B90" s="311"/>
      <c r="C90" s="286" t="s">
        <v>783</v>
      </c>
      <c r="D90" s="286"/>
      <c r="E90" s="286"/>
      <c r="F90" s="309" t="s">
        <v>764</v>
      </c>
      <c r="G90" s="310"/>
      <c r="H90" s="286" t="s">
        <v>784</v>
      </c>
      <c r="I90" s="286" t="s">
        <v>760</v>
      </c>
      <c r="J90" s="286">
        <v>50</v>
      </c>
      <c r="K90" s="300"/>
    </row>
    <row r="91" s="1" customFormat="1" ht="15" customHeight="1">
      <c r="B91" s="311"/>
      <c r="C91" s="286" t="s">
        <v>785</v>
      </c>
      <c r="D91" s="286"/>
      <c r="E91" s="286"/>
      <c r="F91" s="309" t="s">
        <v>764</v>
      </c>
      <c r="G91" s="310"/>
      <c r="H91" s="286" t="s">
        <v>785</v>
      </c>
      <c r="I91" s="286" t="s">
        <v>760</v>
      </c>
      <c r="J91" s="286">
        <v>50</v>
      </c>
      <c r="K91" s="300"/>
    </row>
    <row r="92" s="1" customFormat="1" ht="15" customHeight="1">
      <c r="B92" s="311"/>
      <c r="C92" s="286" t="s">
        <v>786</v>
      </c>
      <c r="D92" s="286"/>
      <c r="E92" s="286"/>
      <c r="F92" s="309" t="s">
        <v>764</v>
      </c>
      <c r="G92" s="310"/>
      <c r="H92" s="286" t="s">
        <v>787</v>
      </c>
      <c r="I92" s="286" t="s">
        <v>760</v>
      </c>
      <c r="J92" s="286">
        <v>255</v>
      </c>
      <c r="K92" s="300"/>
    </row>
    <row r="93" s="1" customFormat="1" ht="15" customHeight="1">
      <c r="B93" s="311"/>
      <c r="C93" s="286" t="s">
        <v>788</v>
      </c>
      <c r="D93" s="286"/>
      <c r="E93" s="286"/>
      <c r="F93" s="309" t="s">
        <v>758</v>
      </c>
      <c r="G93" s="310"/>
      <c r="H93" s="286" t="s">
        <v>789</v>
      </c>
      <c r="I93" s="286" t="s">
        <v>790</v>
      </c>
      <c r="J93" s="286"/>
      <c r="K93" s="300"/>
    </row>
    <row r="94" s="1" customFormat="1" ht="15" customHeight="1">
      <c r="B94" s="311"/>
      <c r="C94" s="286" t="s">
        <v>791</v>
      </c>
      <c r="D94" s="286"/>
      <c r="E94" s="286"/>
      <c r="F94" s="309" t="s">
        <v>758</v>
      </c>
      <c r="G94" s="310"/>
      <c r="H94" s="286" t="s">
        <v>792</v>
      </c>
      <c r="I94" s="286" t="s">
        <v>793</v>
      </c>
      <c r="J94" s="286"/>
      <c r="K94" s="300"/>
    </row>
    <row r="95" s="1" customFormat="1" ht="15" customHeight="1">
      <c r="B95" s="311"/>
      <c r="C95" s="286" t="s">
        <v>794</v>
      </c>
      <c r="D95" s="286"/>
      <c r="E95" s="286"/>
      <c r="F95" s="309" t="s">
        <v>758</v>
      </c>
      <c r="G95" s="310"/>
      <c r="H95" s="286" t="s">
        <v>794</v>
      </c>
      <c r="I95" s="286" t="s">
        <v>793</v>
      </c>
      <c r="J95" s="286"/>
      <c r="K95" s="300"/>
    </row>
    <row r="96" s="1" customFormat="1" ht="15" customHeight="1">
      <c r="B96" s="311"/>
      <c r="C96" s="286" t="s">
        <v>47</v>
      </c>
      <c r="D96" s="286"/>
      <c r="E96" s="286"/>
      <c r="F96" s="309" t="s">
        <v>758</v>
      </c>
      <c r="G96" s="310"/>
      <c r="H96" s="286" t="s">
        <v>795</v>
      </c>
      <c r="I96" s="286" t="s">
        <v>793</v>
      </c>
      <c r="J96" s="286"/>
      <c r="K96" s="300"/>
    </row>
    <row r="97" s="1" customFormat="1" ht="15" customHeight="1">
      <c r="B97" s="311"/>
      <c r="C97" s="286" t="s">
        <v>57</v>
      </c>
      <c r="D97" s="286"/>
      <c r="E97" s="286"/>
      <c r="F97" s="309" t="s">
        <v>758</v>
      </c>
      <c r="G97" s="310"/>
      <c r="H97" s="286" t="s">
        <v>796</v>
      </c>
      <c r="I97" s="286" t="s">
        <v>793</v>
      </c>
      <c r="J97" s="286"/>
      <c r="K97" s="300"/>
    </row>
    <row r="98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="1" customFormat="1" ht="45" customHeight="1">
      <c r="B102" s="298"/>
      <c r="C102" s="299" t="s">
        <v>797</v>
      </c>
      <c r="D102" s="299"/>
      <c r="E102" s="299"/>
      <c r="F102" s="299"/>
      <c r="G102" s="299"/>
      <c r="H102" s="299"/>
      <c r="I102" s="299"/>
      <c r="J102" s="299"/>
      <c r="K102" s="300"/>
    </row>
    <row r="103" s="1" customFormat="1" ht="17.25" customHeight="1">
      <c r="B103" s="298"/>
      <c r="C103" s="301" t="s">
        <v>752</v>
      </c>
      <c r="D103" s="301"/>
      <c r="E103" s="301"/>
      <c r="F103" s="301" t="s">
        <v>753</v>
      </c>
      <c r="G103" s="302"/>
      <c r="H103" s="301" t="s">
        <v>63</v>
      </c>
      <c r="I103" s="301" t="s">
        <v>66</v>
      </c>
      <c r="J103" s="301" t="s">
        <v>754</v>
      </c>
      <c r="K103" s="300"/>
    </row>
    <row r="104" s="1" customFormat="1" ht="17.25" customHeight="1">
      <c r="B104" s="298"/>
      <c r="C104" s="303" t="s">
        <v>755</v>
      </c>
      <c r="D104" s="303"/>
      <c r="E104" s="303"/>
      <c r="F104" s="304" t="s">
        <v>756</v>
      </c>
      <c r="G104" s="305"/>
      <c r="H104" s="303"/>
      <c r="I104" s="303"/>
      <c r="J104" s="303" t="s">
        <v>757</v>
      </c>
      <c r="K104" s="300"/>
    </row>
    <row r="105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="1" customFormat="1" ht="15" customHeight="1">
      <c r="B106" s="298"/>
      <c r="C106" s="286" t="s">
        <v>62</v>
      </c>
      <c r="D106" s="308"/>
      <c r="E106" s="308"/>
      <c r="F106" s="309" t="s">
        <v>758</v>
      </c>
      <c r="G106" s="286"/>
      <c r="H106" s="286" t="s">
        <v>798</v>
      </c>
      <c r="I106" s="286" t="s">
        <v>760</v>
      </c>
      <c r="J106" s="286">
        <v>20</v>
      </c>
      <c r="K106" s="300"/>
    </row>
    <row r="107" s="1" customFormat="1" ht="15" customHeight="1">
      <c r="B107" s="298"/>
      <c r="C107" s="286" t="s">
        <v>761</v>
      </c>
      <c r="D107" s="286"/>
      <c r="E107" s="286"/>
      <c r="F107" s="309" t="s">
        <v>758</v>
      </c>
      <c r="G107" s="286"/>
      <c r="H107" s="286" t="s">
        <v>798</v>
      </c>
      <c r="I107" s="286" t="s">
        <v>760</v>
      </c>
      <c r="J107" s="286">
        <v>120</v>
      </c>
      <c r="K107" s="300"/>
    </row>
    <row r="108" s="1" customFormat="1" ht="15" customHeight="1">
      <c r="B108" s="311"/>
      <c r="C108" s="286" t="s">
        <v>763</v>
      </c>
      <c r="D108" s="286"/>
      <c r="E108" s="286"/>
      <c r="F108" s="309" t="s">
        <v>764</v>
      </c>
      <c r="G108" s="286"/>
      <c r="H108" s="286" t="s">
        <v>798</v>
      </c>
      <c r="I108" s="286" t="s">
        <v>760</v>
      </c>
      <c r="J108" s="286">
        <v>50</v>
      </c>
      <c r="K108" s="300"/>
    </row>
    <row r="109" s="1" customFormat="1" ht="15" customHeight="1">
      <c r="B109" s="311"/>
      <c r="C109" s="286" t="s">
        <v>766</v>
      </c>
      <c r="D109" s="286"/>
      <c r="E109" s="286"/>
      <c r="F109" s="309" t="s">
        <v>758</v>
      </c>
      <c r="G109" s="286"/>
      <c r="H109" s="286" t="s">
        <v>798</v>
      </c>
      <c r="I109" s="286" t="s">
        <v>768</v>
      </c>
      <c r="J109" s="286"/>
      <c r="K109" s="300"/>
    </row>
    <row r="110" s="1" customFormat="1" ht="15" customHeight="1">
      <c r="B110" s="311"/>
      <c r="C110" s="286" t="s">
        <v>777</v>
      </c>
      <c r="D110" s="286"/>
      <c r="E110" s="286"/>
      <c r="F110" s="309" t="s">
        <v>764</v>
      </c>
      <c r="G110" s="286"/>
      <c r="H110" s="286" t="s">
        <v>798</v>
      </c>
      <c r="I110" s="286" t="s">
        <v>760</v>
      </c>
      <c r="J110" s="286">
        <v>50</v>
      </c>
      <c r="K110" s="300"/>
    </row>
    <row r="111" s="1" customFormat="1" ht="15" customHeight="1">
      <c r="B111" s="311"/>
      <c r="C111" s="286" t="s">
        <v>785</v>
      </c>
      <c r="D111" s="286"/>
      <c r="E111" s="286"/>
      <c r="F111" s="309" t="s">
        <v>764</v>
      </c>
      <c r="G111" s="286"/>
      <c r="H111" s="286" t="s">
        <v>798</v>
      </c>
      <c r="I111" s="286" t="s">
        <v>760</v>
      </c>
      <c r="J111" s="286">
        <v>50</v>
      </c>
      <c r="K111" s="300"/>
    </row>
    <row r="112" s="1" customFormat="1" ht="15" customHeight="1">
      <c r="B112" s="311"/>
      <c r="C112" s="286" t="s">
        <v>783</v>
      </c>
      <c r="D112" s="286"/>
      <c r="E112" s="286"/>
      <c r="F112" s="309" t="s">
        <v>764</v>
      </c>
      <c r="G112" s="286"/>
      <c r="H112" s="286" t="s">
        <v>798</v>
      </c>
      <c r="I112" s="286" t="s">
        <v>760</v>
      </c>
      <c r="J112" s="286">
        <v>50</v>
      </c>
      <c r="K112" s="300"/>
    </row>
    <row r="113" s="1" customFormat="1" ht="15" customHeight="1">
      <c r="B113" s="311"/>
      <c r="C113" s="286" t="s">
        <v>62</v>
      </c>
      <c r="D113" s="286"/>
      <c r="E113" s="286"/>
      <c r="F113" s="309" t="s">
        <v>758</v>
      </c>
      <c r="G113" s="286"/>
      <c r="H113" s="286" t="s">
        <v>799</v>
      </c>
      <c r="I113" s="286" t="s">
        <v>760</v>
      </c>
      <c r="J113" s="286">
        <v>20</v>
      </c>
      <c r="K113" s="300"/>
    </row>
    <row r="114" s="1" customFormat="1" ht="15" customHeight="1">
      <c r="B114" s="311"/>
      <c r="C114" s="286" t="s">
        <v>800</v>
      </c>
      <c r="D114" s="286"/>
      <c r="E114" s="286"/>
      <c r="F114" s="309" t="s">
        <v>758</v>
      </c>
      <c r="G114" s="286"/>
      <c r="H114" s="286" t="s">
        <v>801</v>
      </c>
      <c r="I114" s="286" t="s">
        <v>760</v>
      </c>
      <c r="J114" s="286">
        <v>120</v>
      </c>
      <c r="K114" s="300"/>
    </row>
    <row r="115" s="1" customFormat="1" ht="15" customHeight="1">
      <c r="B115" s="311"/>
      <c r="C115" s="286" t="s">
        <v>47</v>
      </c>
      <c r="D115" s="286"/>
      <c r="E115" s="286"/>
      <c r="F115" s="309" t="s">
        <v>758</v>
      </c>
      <c r="G115" s="286"/>
      <c r="H115" s="286" t="s">
        <v>802</v>
      </c>
      <c r="I115" s="286" t="s">
        <v>793</v>
      </c>
      <c r="J115" s="286"/>
      <c r="K115" s="300"/>
    </row>
    <row r="116" s="1" customFormat="1" ht="15" customHeight="1">
      <c r="B116" s="311"/>
      <c r="C116" s="286" t="s">
        <v>57</v>
      </c>
      <c r="D116" s="286"/>
      <c r="E116" s="286"/>
      <c r="F116" s="309" t="s">
        <v>758</v>
      </c>
      <c r="G116" s="286"/>
      <c r="H116" s="286" t="s">
        <v>803</v>
      </c>
      <c r="I116" s="286" t="s">
        <v>793</v>
      </c>
      <c r="J116" s="286"/>
      <c r="K116" s="300"/>
    </row>
    <row r="117" s="1" customFormat="1" ht="15" customHeight="1">
      <c r="B117" s="311"/>
      <c r="C117" s="286" t="s">
        <v>66</v>
      </c>
      <c r="D117" s="286"/>
      <c r="E117" s="286"/>
      <c r="F117" s="309" t="s">
        <v>758</v>
      </c>
      <c r="G117" s="286"/>
      <c r="H117" s="286" t="s">
        <v>804</v>
      </c>
      <c r="I117" s="286" t="s">
        <v>805</v>
      </c>
      <c r="J117" s="286"/>
      <c r="K117" s="300"/>
    </row>
    <row r="118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="1" customFormat="1" ht="45" customHeight="1">
      <c r="B122" s="327"/>
      <c r="C122" s="277" t="s">
        <v>806</v>
      </c>
      <c r="D122" s="277"/>
      <c r="E122" s="277"/>
      <c r="F122" s="277"/>
      <c r="G122" s="277"/>
      <c r="H122" s="277"/>
      <c r="I122" s="277"/>
      <c r="J122" s="277"/>
      <c r="K122" s="328"/>
    </row>
    <row r="123" s="1" customFormat="1" ht="17.25" customHeight="1">
      <c r="B123" s="329"/>
      <c r="C123" s="301" t="s">
        <v>752</v>
      </c>
      <c r="D123" s="301"/>
      <c r="E123" s="301"/>
      <c r="F123" s="301" t="s">
        <v>753</v>
      </c>
      <c r="G123" s="302"/>
      <c r="H123" s="301" t="s">
        <v>63</v>
      </c>
      <c r="I123" s="301" t="s">
        <v>66</v>
      </c>
      <c r="J123" s="301" t="s">
        <v>754</v>
      </c>
      <c r="K123" s="330"/>
    </row>
    <row r="124" s="1" customFormat="1" ht="17.25" customHeight="1">
      <c r="B124" s="329"/>
      <c r="C124" s="303" t="s">
        <v>755</v>
      </c>
      <c r="D124" s="303"/>
      <c r="E124" s="303"/>
      <c r="F124" s="304" t="s">
        <v>756</v>
      </c>
      <c r="G124" s="305"/>
      <c r="H124" s="303"/>
      <c r="I124" s="303"/>
      <c r="J124" s="303" t="s">
        <v>757</v>
      </c>
      <c r="K124" s="330"/>
    </row>
    <row r="125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="1" customFormat="1" ht="15" customHeight="1">
      <c r="B126" s="331"/>
      <c r="C126" s="286" t="s">
        <v>761</v>
      </c>
      <c r="D126" s="308"/>
      <c r="E126" s="308"/>
      <c r="F126" s="309" t="s">
        <v>758</v>
      </c>
      <c r="G126" s="286"/>
      <c r="H126" s="286" t="s">
        <v>798</v>
      </c>
      <c r="I126" s="286" t="s">
        <v>760</v>
      </c>
      <c r="J126" s="286">
        <v>120</v>
      </c>
      <c r="K126" s="334"/>
    </row>
    <row r="127" s="1" customFormat="1" ht="15" customHeight="1">
      <c r="B127" s="331"/>
      <c r="C127" s="286" t="s">
        <v>807</v>
      </c>
      <c r="D127" s="286"/>
      <c r="E127" s="286"/>
      <c r="F127" s="309" t="s">
        <v>758</v>
      </c>
      <c r="G127" s="286"/>
      <c r="H127" s="286" t="s">
        <v>808</v>
      </c>
      <c r="I127" s="286" t="s">
        <v>760</v>
      </c>
      <c r="J127" s="286" t="s">
        <v>809</v>
      </c>
      <c r="K127" s="334"/>
    </row>
    <row r="128" s="1" customFormat="1" ht="15" customHeight="1">
      <c r="B128" s="331"/>
      <c r="C128" s="286" t="s">
        <v>706</v>
      </c>
      <c r="D128" s="286"/>
      <c r="E128" s="286"/>
      <c r="F128" s="309" t="s">
        <v>758</v>
      </c>
      <c r="G128" s="286"/>
      <c r="H128" s="286" t="s">
        <v>810</v>
      </c>
      <c r="I128" s="286" t="s">
        <v>760</v>
      </c>
      <c r="J128" s="286" t="s">
        <v>809</v>
      </c>
      <c r="K128" s="334"/>
    </row>
    <row r="129" s="1" customFormat="1" ht="15" customHeight="1">
      <c r="B129" s="331"/>
      <c r="C129" s="286" t="s">
        <v>769</v>
      </c>
      <c r="D129" s="286"/>
      <c r="E129" s="286"/>
      <c r="F129" s="309" t="s">
        <v>764</v>
      </c>
      <c r="G129" s="286"/>
      <c r="H129" s="286" t="s">
        <v>770</v>
      </c>
      <c r="I129" s="286" t="s">
        <v>760</v>
      </c>
      <c r="J129" s="286">
        <v>15</v>
      </c>
      <c r="K129" s="334"/>
    </row>
    <row r="130" s="1" customFormat="1" ht="15" customHeight="1">
      <c r="B130" s="331"/>
      <c r="C130" s="312" t="s">
        <v>771</v>
      </c>
      <c r="D130" s="312"/>
      <c r="E130" s="312"/>
      <c r="F130" s="313" t="s">
        <v>764</v>
      </c>
      <c r="G130" s="312"/>
      <c r="H130" s="312" t="s">
        <v>772</v>
      </c>
      <c r="I130" s="312" t="s">
        <v>760</v>
      </c>
      <c r="J130" s="312">
        <v>15</v>
      </c>
      <c r="K130" s="334"/>
    </row>
    <row r="131" s="1" customFormat="1" ht="15" customHeight="1">
      <c r="B131" s="331"/>
      <c r="C131" s="312" t="s">
        <v>773</v>
      </c>
      <c r="D131" s="312"/>
      <c r="E131" s="312"/>
      <c r="F131" s="313" t="s">
        <v>764</v>
      </c>
      <c r="G131" s="312"/>
      <c r="H131" s="312" t="s">
        <v>774</v>
      </c>
      <c r="I131" s="312" t="s">
        <v>760</v>
      </c>
      <c r="J131" s="312">
        <v>20</v>
      </c>
      <c r="K131" s="334"/>
    </row>
    <row r="132" s="1" customFormat="1" ht="15" customHeight="1">
      <c r="B132" s="331"/>
      <c r="C132" s="312" t="s">
        <v>775</v>
      </c>
      <c r="D132" s="312"/>
      <c r="E132" s="312"/>
      <c r="F132" s="313" t="s">
        <v>764</v>
      </c>
      <c r="G132" s="312"/>
      <c r="H132" s="312" t="s">
        <v>776</v>
      </c>
      <c r="I132" s="312" t="s">
        <v>760</v>
      </c>
      <c r="J132" s="312">
        <v>20</v>
      </c>
      <c r="K132" s="334"/>
    </row>
    <row r="133" s="1" customFormat="1" ht="15" customHeight="1">
      <c r="B133" s="331"/>
      <c r="C133" s="286" t="s">
        <v>763</v>
      </c>
      <c r="D133" s="286"/>
      <c r="E133" s="286"/>
      <c r="F133" s="309" t="s">
        <v>764</v>
      </c>
      <c r="G133" s="286"/>
      <c r="H133" s="286" t="s">
        <v>798</v>
      </c>
      <c r="I133" s="286" t="s">
        <v>760</v>
      </c>
      <c r="J133" s="286">
        <v>50</v>
      </c>
      <c r="K133" s="334"/>
    </row>
    <row r="134" s="1" customFormat="1" ht="15" customHeight="1">
      <c r="B134" s="331"/>
      <c r="C134" s="286" t="s">
        <v>777</v>
      </c>
      <c r="D134" s="286"/>
      <c r="E134" s="286"/>
      <c r="F134" s="309" t="s">
        <v>764</v>
      </c>
      <c r="G134" s="286"/>
      <c r="H134" s="286" t="s">
        <v>798</v>
      </c>
      <c r="I134" s="286" t="s">
        <v>760</v>
      </c>
      <c r="J134" s="286">
        <v>50</v>
      </c>
      <c r="K134" s="334"/>
    </row>
    <row r="135" s="1" customFormat="1" ht="15" customHeight="1">
      <c r="B135" s="331"/>
      <c r="C135" s="286" t="s">
        <v>783</v>
      </c>
      <c r="D135" s="286"/>
      <c r="E135" s="286"/>
      <c r="F135" s="309" t="s">
        <v>764</v>
      </c>
      <c r="G135" s="286"/>
      <c r="H135" s="286" t="s">
        <v>798</v>
      </c>
      <c r="I135" s="286" t="s">
        <v>760</v>
      </c>
      <c r="J135" s="286">
        <v>50</v>
      </c>
      <c r="K135" s="334"/>
    </row>
    <row r="136" s="1" customFormat="1" ht="15" customHeight="1">
      <c r="B136" s="331"/>
      <c r="C136" s="286" t="s">
        <v>785</v>
      </c>
      <c r="D136" s="286"/>
      <c r="E136" s="286"/>
      <c r="F136" s="309" t="s">
        <v>764</v>
      </c>
      <c r="G136" s="286"/>
      <c r="H136" s="286" t="s">
        <v>798</v>
      </c>
      <c r="I136" s="286" t="s">
        <v>760</v>
      </c>
      <c r="J136" s="286">
        <v>50</v>
      </c>
      <c r="K136" s="334"/>
    </row>
    <row r="137" s="1" customFormat="1" ht="15" customHeight="1">
      <c r="B137" s="331"/>
      <c r="C137" s="286" t="s">
        <v>786</v>
      </c>
      <c r="D137" s="286"/>
      <c r="E137" s="286"/>
      <c r="F137" s="309" t="s">
        <v>764</v>
      </c>
      <c r="G137" s="286"/>
      <c r="H137" s="286" t="s">
        <v>811</v>
      </c>
      <c r="I137" s="286" t="s">
        <v>760</v>
      </c>
      <c r="J137" s="286">
        <v>255</v>
      </c>
      <c r="K137" s="334"/>
    </row>
    <row r="138" s="1" customFormat="1" ht="15" customHeight="1">
      <c r="B138" s="331"/>
      <c r="C138" s="286" t="s">
        <v>788</v>
      </c>
      <c r="D138" s="286"/>
      <c r="E138" s="286"/>
      <c r="F138" s="309" t="s">
        <v>758</v>
      </c>
      <c r="G138" s="286"/>
      <c r="H138" s="286" t="s">
        <v>812</v>
      </c>
      <c r="I138" s="286" t="s">
        <v>790</v>
      </c>
      <c r="J138" s="286"/>
      <c r="K138" s="334"/>
    </row>
    <row r="139" s="1" customFormat="1" ht="15" customHeight="1">
      <c r="B139" s="331"/>
      <c r="C139" s="286" t="s">
        <v>791</v>
      </c>
      <c r="D139" s="286"/>
      <c r="E139" s="286"/>
      <c r="F139" s="309" t="s">
        <v>758</v>
      </c>
      <c r="G139" s="286"/>
      <c r="H139" s="286" t="s">
        <v>813</v>
      </c>
      <c r="I139" s="286" t="s">
        <v>793</v>
      </c>
      <c r="J139" s="286"/>
      <c r="K139" s="334"/>
    </row>
    <row r="140" s="1" customFormat="1" ht="15" customHeight="1">
      <c r="B140" s="331"/>
      <c r="C140" s="286" t="s">
        <v>794</v>
      </c>
      <c r="D140" s="286"/>
      <c r="E140" s="286"/>
      <c r="F140" s="309" t="s">
        <v>758</v>
      </c>
      <c r="G140" s="286"/>
      <c r="H140" s="286" t="s">
        <v>794</v>
      </c>
      <c r="I140" s="286" t="s">
        <v>793</v>
      </c>
      <c r="J140" s="286"/>
      <c r="K140" s="334"/>
    </row>
    <row r="141" s="1" customFormat="1" ht="15" customHeight="1">
      <c r="B141" s="331"/>
      <c r="C141" s="286" t="s">
        <v>47</v>
      </c>
      <c r="D141" s="286"/>
      <c r="E141" s="286"/>
      <c r="F141" s="309" t="s">
        <v>758</v>
      </c>
      <c r="G141" s="286"/>
      <c r="H141" s="286" t="s">
        <v>814</v>
      </c>
      <c r="I141" s="286" t="s">
        <v>793</v>
      </c>
      <c r="J141" s="286"/>
      <c r="K141" s="334"/>
    </row>
    <row r="142" s="1" customFormat="1" ht="15" customHeight="1">
      <c r="B142" s="331"/>
      <c r="C142" s="286" t="s">
        <v>815</v>
      </c>
      <c r="D142" s="286"/>
      <c r="E142" s="286"/>
      <c r="F142" s="309" t="s">
        <v>758</v>
      </c>
      <c r="G142" s="286"/>
      <c r="H142" s="286" t="s">
        <v>816</v>
      </c>
      <c r="I142" s="286" t="s">
        <v>793</v>
      </c>
      <c r="J142" s="286"/>
      <c r="K142" s="334"/>
    </row>
    <row r="143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="1" customFormat="1" ht="45" customHeight="1">
      <c r="B147" s="298"/>
      <c r="C147" s="299" t="s">
        <v>817</v>
      </c>
      <c r="D147" s="299"/>
      <c r="E147" s="299"/>
      <c r="F147" s="299"/>
      <c r="G147" s="299"/>
      <c r="H147" s="299"/>
      <c r="I147" s="299"/>
      <c r="J147" s="299"/>
      <c r="K147" s="300"/>
    </row>
    <row r="148" s="1" customFormat="1" ht="17.25" customHeight="1">
      <c r="B148" s="298"/>
      <c r="C148" s="301" t="s">
        <v>752</v>
      </c>
      <c r="D148" s="301"/>
      <c r="E148" s="301"/>
      <c r="F148" s="301" t="s">
        <v>753</v>
      </c>
      <c r="G148" s="302"/>
      <c r="H148" s="301" t="s">
        <v>63</v>
      </c>
      <c r="I148" s="301" t="s">
        <v>66</v>
      </c>
      <c r="J148" s="301" t="s">
        <v>754</v>
      </c>
      <c r="K148" s="300"/>
    </row>
    <row r="149" s="1" customFormat="1" ht="17.25" customHeight="1">
      <c r="B149" s="298"/>
      <c r="C149" s="303" t="s">
        <v>755</v>
      </c>
      <c r="D149" s="303"/>
      <c r="E149" s="303"/>
      <c r="F149" s="304" t="s">
        <v>756</v>
      </c>
      <c r="G149" s="305"/>
      <c r="H149" s="303"/>
      <c r="I149" s="303"/>
      <c r="J149" s="303" t="s">
        <v>757</v>
      </c>
      <c r="K149" s="300"/>
    </row>
    <row r="150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="1" customFormat="1" ht="15" customHeight="1">
      <c r="B151" s="311"/>
      <c r="C151" s="338" t="s">
        <v>761</v>
      </c>
      <c r="D151" s="286"/>
      <c r="E151" s="286"/>
      <c r="F151" s="339" t="s">
        <v>758</v>
      </c>
      <c r="G151" s="286"/>
      <c r="H151" s="338" t="s">
        <v>798</v>
      </c>
      <c r="I151" s="338" t="s">
        <v>760</v>
      </c>
      <c r="J151" s="338">
        <v>120</v>
      </c>
      <c r="K151" s="334"/>
    </row>
    <row r="152" s="1" customFormat="1" ht="15" customHeight="1">
      <c r="B152" s="311"/>
      <c r="C152" s="338" t="s">
        <v>807</v>
      </c>
      <c r="D152" s="286"/>
      <c r="E152" s="286"/>
      <c r="F152" s="339" t="s">
        <v>758</v>
      </c>
      <c r="G152" s="286"/>
      <c r="H152" s="338" t="s">
        <v>818</v>
      </c>
      <c r="I152" s="338" t="s">
        <v>760</v>
      </c>
      <c r="J152" s="338" t="s">
        <v>809</v>
      </c>
      <c r="K152" s="334"/>
    </row>
    <row r="153" s="1" customFormat="1" ht="15" customHeight="1">
      <c r="B153" s="311"/>
      <c r="C153" s="338" t="s">
        <v>706</v>
      </c>
      <c r="D153" s="286"/>
      <c r="E153" s="286"/>
      <c r="F153" s="339" t="s">
        <v>758</v>
      </c>
      <c r="G153" s="286"/>
      <c r="H153" s="338" t="s">
        <v>819</v>
      </c>
      <c r="I153" s="338" t="s">
        <v>760</v>
      </c>
      <c r="J153" s="338" t="s">
        <v>809</v>
      </c>
      <c r="K153" s="334"/>
    </row>
    <row r="154" s="1" customFormat="1" ht="15" customHeight="1">
      <c r="B154" s="311"/>
      <c r="C154" s="338" t="s">
        <v>763</v>
      </c>
      <c r="D154" s="286"/>
      <c r="E154" s="286"/>
      <c r="F154" s="339" t="s">
        <v>764</v>
      </c>
      <c r="G154" s="286"/>
      <c r="H154" s="338" t="s">
        <v>798</v>
      </c>
      <c r="I154" s="338" t="s">
        <v>760</v>
      </c>
      <c r="J154" s="338">
        <v>50</v>
      </c>
      <c r="K154" s="334"/>
    </row>
    <row r="155" s="1" customFormat="1" ht="15" customHeight="1">
      <c r="B155" s="311"/>
      <c r="C155" s="338" t="s">
        <v>766</v>
      </c>
      <c r="D155" s="286"/>
      <c r="E155" s="286"/>
      <c r="F155" s="339" t="s">
        <v>758</v>
      </c>
      <c r="G155" s="286"/>
      <c r="H155" s="338" t="s">
        <v>798</v>
      </c>
      <c r="I155" s="338" t="s">
        <v>768</v>
      </c>
      <c r="J155" s="338"/>
      <c r="K155" s="334"/>
    </row>
    <row r="156" s="1" customFormat="1" ht="15" customHeight="1">
      <c r="B156" s="311"/>
      <c r="C156" s="338" t="s">
        <v>777</v>
      </c>
      <c r="D156" s="286"/>
      <c r="E156" s="286"/>
      <c r="F156" s="339" t="s">
        <v>764</v>
      </c>
      <c r="G156" s="286"/>
      <c r="H156" s="338" t="s">
        <v>798</v>
      </c>
      <c r="I156" s="338" t="s">
        <v>760</v>
      </c>
      <c r="J156" s="338">
        <v>50</v>
      </c>
      <c r="K156" s="334"/>
    </row>
    <row r="157" s="1" customFormat="1" ht="15" customHeight="1">
      <c r="B157" s="311"/>
      <c r="C157" s="338" t="s">
        <v>785</v>
      </c>
      <c r="D157" s="286"/>
      <c r="E157" s="286"/>
      <c r="F157" s="339" t="s">
        <v>764</v>
      </c>
      <c r="G157" s="286"/>
      <c r="H157" s="338" t="s">
        <v>798</v>
      </c>
      <c r="I157" s="338" t="s">
        <v>760</v>
      </c>
      <c r="J157" s="338">
        <v>50</v>
      </c>
      <c r="K157" s="334"/>
    </row>
    <row r="158" s="1" customFormat="1" ht="15" customHeight="1">
      <c r="B158" s="311"/>
      <c r="C158" s="338" t="s">
        <v>783</v>
      </c>
      <c r="D158" s="286"/>
      <c r="E158" s="286"/>
      <c r="F158" s="339" t="s">
        <v>764</v>
      </c>
      <c r="G158" s="286"/>
      <c r="H158" s="338" t="s">
        <v>798</v>
      </c>
      <c r="I158" s="338" t="s">
        <v>760</v>
      </c>
      <c r="J158" s="338">
        <v>50</v>
      </c>
      <c r="K158" s="334"/>
    </row>
    <row r="159" s="1" customFormat="1" ht="15" customHeight="1">
      <c r="B159" s="311"/>
      <c r="C159" s="338" t="s">
        <v>100</v>
      </c>
      <c r="D159" s="286"/>
      <c r="E159" s="286"/>
      <c r="F159" s="339" t="s">
        <v>758</v>
      </c>
      <c r="G159" s="286"/>
      <c r="H159" s="338" t="s">
        <v>820</v>
      </c>
      <c r="I159" s="338" t="s">
        <v>760</v>
      </c>
      <c r="J159" s="338" t="s">
        <v>821</v>
      </c>
      <c r="K159" s="334"/>
    </row>
    <row r="160" s="1" customFormat="1" ht="15" customHeight="1">
      <c r="B160" s="311"/>
      <c r="C160" s="338" t="s">
        <v>822</v>
      </c>
      <c r="D160" s="286"/>
      <c r="E160" s="286"/>
      <c r="F160" s="339" t="s">
        <v>758</v>
      </c>
      <c r="G160" s="286"/>
      <c r="H160" s="338" t="s">
        <v>823</v>
      </c>
      <c r="I160" s="338" t="s">
        <v>793</v>
      </c>
      <c r="J160" s="338"/>
      <c r="K160" s="334"/>
    </row>
    <row r="16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="1" customFormat="1" ht="45" customHeight="1">
      <c r="B165" s="276"/>
      <c r="C165" s="277" t="s">
        <v>824</v>
      </c>
      <c r="D165" s="277"/>
      <c r="E165" s="277"/>
      <c r="F165" s="277"/>
      <c r="G165" s="277"/>
      <c r="H165" s="277"/>
      <c r="I165" s="277"/>
      <c r="J165" s="277"/>
      <c r="K165" s="278"/>
    </row>
    <row r="166" s="1" customFormat="1" ht="17.25" customHeight="1">
      <c r="B166" s="276"/>
      <c r="C166" s="301" t="s">
        <v>752</v>
      </c>
      <c r="D166" s="301"/>
      <c r="E166" s="301"/>
      <c r="F166" s="301" t="s">
        <v>753</v>
      </c>
      <c r="G166" s="343"/>
      <c r="H166" s="344" t="s">
        <v>63</v>
      </c>
      <c r="I166" s="344" t="s">
        <v>66</v>
      </c>
      <c r="J166" s="301" t="s">
        <v>754</v>
      </c>
      <c r="K166" s="278"/>
    </row>
    <row r="167" s="1" customFormat="1" ht="17.25" customHeight="1">
      <c r="B167" s="279"/>
      <c r="C167" s="303" t="s">
        <v>755</v>
      </c>
      <c r="D167" s="303"/>
      <c r="E167" s="303"/>
      <c r="F167" s="304" t="s">
        <v>756</v>
      </c>
      <c r="G167" s="345"/>
      <c r="H167" s="346"/>
      <c r="I167" s="346"/>
      <c r="J167" s="303" t="s">
        <v>757</v>
      </c>
      <c r="K167" s="281"/>
    </row>
    <row r="168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="1" customFormat="1" ht="15" customHeight="1">
      <c r="B169" s="311"/>
      <c r="C169" s="286" t="s">
        <v>761</v>
      </c>
      <c r="D169" s="286"/>
      <c r="E169" s="286"/>
      <c r="F169" s="309" t="s">
        <v>758</v>
      </c>
      <c r="G169" s="286"/>
      <c r="H169" s="286" t="s">
        <v>798</v>
      </c>
      <c r="I169" s="286" t="s">
        <v>760</v>
      </c>
      <c r="J169" s="286">
        <v>120</v>
      </c>
      <c r="K169" s="334"/>
    </row>
    <row r="170" s="1" customFormat="1" ht="15" customHeight="1">
      <c r="B170" s="311"/>
      <c r="C170" s="286" t="s">
        <v>807</v>
      </c>
      <c r="D170" s="286"/>
      <c r="E170" s="286"/>
      <c r="F170" s="309" t="s">
        <v>758</v>
      </c>
      <c r="G170" s="286"/>
      <c r="H170" s="286" t="s">
        <v>808</v>
      </c>
      <c r="I170" s="286" t="s">
        <v>760</v>
      </c>
      <c r="J170" s="286" t="s">
        <v>809</v>
      </c>
      <c r="K170" s="334"/>
    </row>
    <row r="171" s="1" customFormat="1" ht="15" customHeight="1">
      <c r="B171" s="311"/>
      <c r="C171" s="286" t="s">
        <v>706</v>
      </c>
      <c r="D171" s="286"/>
      <c r="E171" s="286"/>
      <c r="F171" s="309" t="s">
        <v>758</v>
      </c>
      <c r="G171" s="286"/>
      <c r="H171" s="286" t="s">
        <v>825</v>
      </c>
      <c r="I171" s="286" t="s">
        <v>760</v>
      </c>
      <c r="J171" s="286" t="s">
        <v>809</v>
      </c>
      <c r="K171" s="334"/>
    </row>
    <row r="172" s="1" customFormat="1" ht="15" customHeight="1">
      <c r="B172" s="311"/>
      <c r="C172" s="286" t="s">
        <v>763</v>
      </c>
      <c r="D172" s="286"/>
      <c r="E172" s="286"/>
      <c r="F172" s="309" t="s">
        <v>764</v>
      </c>
      <c r="G172" s="286"/>
      <c r="H172" s="286" t="s">
        <v>825</v>
      </c>
      <c r="I172" s="286" t="s">
        <v>760</v>
      </c>
      <c r="J172" s="286">
        <v>50</v>
      </c>
      <c r="K172" s="334"/>
    </row>
    <row r="173" s="1" customFormat="1" ht="15" customHeight="1">
      <c r="B173" s="311"/>
      <c r="C173" s="286" t="s">
        <v>766</v>
      </c>
      <c r="D173" s="286"/>
      <c r="E173" s="286"/>
      <c r="F173" s="309" t="s">
        <v>758</v>
      </c>
      <c r="G173" s="286"/>
      <c r="H173" s="286" t="s">
        <v>825</v>
      </c>
      <c r="I173" s="286" t="s">
        <v>768</v>
      </c>
      <c r="J173" s="286"/>
      <c r="K173" s="334"/>
    </row>
    <row r="174" s="1" customFormat="1" ht="15" customHeight="1">
      <c r="B174" s="311"/>
      <c r="C174" s="286" t="s">
        <v>777</v>
      </c>
      <c r="D174" s="286"/>
      <c r="E174" s="286"/>
      <c r="F174" s="309" t="s">
        <v>764</v>
      </c>
      <c r="G174" s="286"/>
      <c r="H174" s="286" t="s">
        <v>825</v>
      </c>
      <c r="I174" s="286" t="s">
        <v>760</v>
      </c>
      <c r="J174" s="286">
        <v>50</v>
      </c>
      <c r="K174" s="334"/>
    </row>
    <row r="175" s="1" customFormat="1" ht="15" customHeight="1">
      <c r="B175" s="311"/>
      <c r="C175" s="286" t="s">
        <v>785</v>
      </c>
      <c r="D175" s="286"/>
      <c r="E175" s="286"/>
      <c r="F175" s="309" t="s">
        <v>764</v>
      </c>
      <c r="G175" s="286"/>
      <c r="H175" s="286" t="s">
        <v>825</v>
      </c>
      <c r="I175" s="286" t="s">
        <v>760</v>
      </c>
      <c r="J175" s="286">
        <v>50</v>
      </c>
      <c r="K175" s="334"/>
    </row>
    <row r="176" s="1" customFormat="1" ht="15" customHeight="1">
      <c r="B176" s="311"/>
      <c r="C176" s="286" t="s">
        <v>783</v>
      </c>
      <c r="D176" s="286"/>
      <c r="E176" s="286"/>
      <c r="F176" s="309" t="s">
        <v>764</v>
      </c>
      <c r="G176" s="286"/>
      <c r="H176" s="286" t="s">
        <v>825</v>
      </c>
      <c r="I176" s="286" t="s">
        <v>760</v>
      </c>
      <c r="J176" s="286">
        <v>50</v>
      </c>
      <c r="K176" s="334"/>
    </row>
    <row r="177" s="1" customFormat="1" ht="15" customHeight="1">
      <c r="B177" s="311"/>
      <c r="C177" s="286" t="s">
        <v>114</v>
      </c>
      <c r="D177" s="286"/>
      <c r="E177" s="286"/>
      <c r="F177" s="309" t="s">
        <v>758</v>
      </c>
      <c r="G177" s="286"/>
      <c r="H177" s="286" t="s">
        <v>826</v>
      </c>
      <c r="I177" s="286" t="s">
        <v>827</v>
      </c>
      <c r="J177" s="286"/>
      <c r="K177" s="334"/>
    </row>
    <row r="178" s="1" customFormat="1" ht="15" customHeight="1">
      <c r="B178" s="311"/>
      <c r="C178" s="286" t="s">
        <v>66</v>
      </c>
      <c r="D178" s="286"/>
      <c r="E178" s="286"/>
      <c r="F178" s="309" t="s">
        <v>758</v>
      </c>
      <c r="G178" s="286"/>
      <c r="H178" s="286" t="s">
        <v>828</v>
      </c>
      <c r="I178" s="286" t="s">
        <v>829</v>
      </c>
      <c r="J178" s="286">
        <v>1</v>
      </c>
      <c r="K178" s="334"/>
    </row>
    <row r="179" s="1" customFormat="1" ht="15" customHeight="1">
      <c r="B179" s="311"/>
      <c r="C179" s="286" t="s">
        <v>62</v>
      </c>
      <c r="D179" s="286"/>
      <c r="E179" s="286"/>
      <c r="F179" s="309" t="s">
        <v>758</v>
      </c>
      <c r="G179" s="286"/>
      <c r="H179" s="286" t="s">
        <v>830</v>
      </c>
      <c r="I179" s="286" t="s">
        <v>760</v>
      </c>
      <c r="J179" s="286">
        <v>20</v>
      </c>
      <c r="K179" s="334"/>
    </row>
    <row r="180" s="1" customFormat="1" ht="15" customHeight="1">
      <c r="B180" s="311"/>
      <c r="C180" s="286" t="s">
        <v>63</v>
      </c>
      <c r="D180" s="286"/>
      <c r="E180" s="286"/>
      <c r="F180" s="309" t="s">
        <v>758</v>
      </c>
      <c r="G180" s="286"/>
      <c r="H180" s="286" t="s">
        <v>831</v>
      </c>
      <c r="I180" s="286" t="s">
        <v>760</v>
      </c>
      <c r="J180" s="286">
        <v>255</v>
      </c>
      <c r="K180" s="334"/>
    </row>
    <row r="181" s="1" customFormat="1" ht="15" customHeight="1">
      <c r="B181" s="311"/>
      <c r="C181" s="286" t="s">
        <v>115</v>
      </c>
      <c r="D181" s="286"/>
      <c r="E181" s="286"/>
      <c r="F181" s="309" t="s">
        <v>758</v>
      </c>
      <c r="G181" s="286"/>
      <c r="H181" s="286" t="s">
        <v>722</v>
      </c>
      <c r="I181" s="286" t="s">
        <v>760</v>
      </c>
      <c r="J181" s="286">
        <v>10</v>
      </c>
      <c r="K181" s="334"/>
    </row>
    <row r="182" s="1" customFormat="1" ht="15" customHeight="1">
      <c r="B182" s="311"/>
      <c r="C182" s="286" t="s">
        <v>116</v>
      </c>
      <c r="D182" s="286"/>
      <c r="E182" s="286"/>
      <c r="F182" s="309" t="s">
        <v>758</v>
      </c>
      <c r="G182" s="286"/>
      <c r="H182" s="286" t="s">
        <v>832</v>
      </c>
      <c r="I182" s="286" t="s">
        <v>793</v>
      </c>
      <c r="J182" s="286"/>
      <c r="K182" s="334"/>
    </row>
    <row r="183" s="1" customFormat="1" ht="15" customHeight="1">
      <c r="B183" s="311"/>
      <c r="C183" s="286" t="s">
        <v>833</v>
      </c>
      <c r="D183" s="286"/>
      <c r="E183" s="286"/>
      <c r="F183" s="309" t="s">
        <v>758</v>
      </c>
      <c r="G183" s="286"/>
      <c r="H183" s="286" t="s">
        <v>834</v>
      </c>
      <c r="I183" s="286" t="s">
        <v>793</v>
      </c>
      <c r="J183" s="286"/>
      <c r="K183" s="334"/>
    </row>
    <row r="184" s="1" customFormat="1" ht="15" customHeight="1">
      <c r="B184" s="311"/>
      <c r="C184" s="286" t="s">
        <v>822</v>
      </c>
      <c r="D184" s="286"/>
      <c r="E184" s="286"/>
      <c r="F184" s="309" t="s">
        <v>758</v>
      </c>
      <c r="G184" s="286"/>
      <c r="H184" s="286" t="s">
        <v>835</v>
      </c>
      <c r="I184" s="286" t="s">
        <v>793</v>
      </c>
      <c r="J184" s="286"/>
      <c r="K184" s="334"/>
    </row>
    <row r="185" s="1" customFormat="1" ht="15" customHeight="1">
      <c r="B185" s="311"/>
      <c r="C185" s="286" t="s">
        <v>118</v>
      </c>
      <c r="D185" s="286"/>
      <c r="E185" s="286"/>
      <c r="F185" s="309" t="s">
        <v>764</v>
      </c>
      <c r="G185" s="286"/>
      <c r="H185" s="286" t="s">
        <v>836</v>
      </c>
      <c r="I185" s="286" t="s">
        <v>760</v>
      </c>
      <c r="J185" s="286">
        <v>50</v>
      </c>
      <c r="K185" s="334"/>
    </row>
    <row r="186" s="1" customFormat="1" ht="15" customHeight="1">
      <c r="B186" s="311"/>
      <c r="C186" s="286" t="s">
        <v>837</v>
      </c>
      <c r="D186" s="286"/>
      <c r="E186" s="286"/>
      <c r="F186" s="309" t="s">
        <v>764</v>
      </c>
      <c r="G186" s="286"/>
      <c r="H186" s="286" t="s">
        <v>838</v>
      </c>
      <c r="I186" s="286" t="s">
        <v>839</v>
      </c>
      <c r="J186" s="286"/>
      <c r="K186" s="334"/>
    </row>
    <row r="187" s="1" customFormat="1" ht="15" customHeight="1">
      <c r="B187" s="311"/>
      <c r="C187" s="286" t="s">
        <v>840</v>
      </c>
      <c r="D187" s="286"/>
      <c r="E187" s="286"/>
      <c r="F187" s="309" t="s">
        <v>764</v>
      </c>
      <c r="G187" s="286"/>
      <c r="H187" s="286" t="s">
        <v>841</v>
      </c>
      <c r="I187" s="286" t="s">
        <v>839</v>
      </c>
      <c r="J187" s="286"/>
      <c r="K187" s="334"/>
    </row>
    <row r="188" s="1" customFormat="1" ht="15" customHeight="1">
      <c r="B188" s="311"/>
      <c r="C188" s="286" t="s">
        <v>842</v>
      </c>
      <c r="D188" s="286"/>
      <c r="E188" s="286"/>
      <c r="F188" s="309" t="s">
        <v>764</v>
      </c>
      <c r="G188" s="286"/>
      <c r="H188" s="286" t="s">
        <v>843</v>
      </c>
      <c r="I188" s="286" t="s">
        <v>839</v>
      </c>
      <c r="J188" s="286"/>
      <c r="K188" s="334"/>
    </row>
    <row r="189" s="1" customFormat="1" ht="15" customHeight="1">
      <c r="B189" s="311"/>
      <c r="C189" s="347" t="s">
        <v>844</v>
      </c>
      <c r="D189" s="286"/>
      <c r="E189" s="286"/>
      <c r="F189" s="309" t="s">
        <v>764</v>
      </c>
      <c r="G189" s="286"/>
      <c r="H189" s="286" t="s">
        <v>845</v>
      </c>
      <c r="I189" s="286" t="s">
        <v>846</v>
      </c>
      <c r="J189" s="348" t="s">
        <v>847</v>
      </c>
      <c r="K189" s="334"/>
    </row>
    <row r="190" s="1" customFormat="1" ht="15" customHeight="1">
      <c r="B190" s="311"/>
      <c r="C190" s="347" t="s">
        <v>51</v>
      </c>
      <c r="D190" s="286"/>
      <c r="E190" s="286"/>
      <c r="F190" s="309" t="s">
        <v>758</v>
      </c>
      <c r="G190" s="286"/>
      <c r="H190" s="283" t="s">
        <v>848</v>
      </c>
      <c r="I190" s="286" t="s">
        <v>849</v>
      </c>
      <c r="J190" s="286"/>
      <c r="K190" s="334"/>
    </row>
    <row r="191" s="1" customFormat="1" ht="15" customHeight="1">
      <c r="B191" s="311"/>
      <c r="C191" s="347" t="s">
        <v>850</v>
      </c>
      <c r="D191" s="286"/>
      <c r="E191" s="286"/>
      <c r="F191" s="309" t="s">
        <v>758</v>
      </c>
      <c r="G191" s="286"/>
      <c r="H191" s="286" t="s">
        <v>851</v>
      </c>
      <c r="I191" s="286" t="s">
        <v>793</v>
      </c>
      <c r="J191" s="286"/>
      <c r="K191" s="334"/>
    </row>
    <row r="192" s="1" customFormat="1" ht="15" customHeight="1">
      <c r="B192" s="311"/>
      <c r="C192" s="347" t="s">
        <v>852</v>
      </c>
      <c r="D192" s="286"/>
      <c r="E192" s="286"/>
      <c r="F192" s="309" t="s">
        <v>758</v>
      </c>
      <c r="G192" s="286"/>
      <c r="H192" s="286" t="s">
        <v>853</v>
      </c>
      <c r="I192" s="286" t="s">
        <v>793</v>
      </c>
      <c r="J192" s="286"/>
      <c r="K192" s="334"/>
    </row>
    <row r="193" s="1" customFormat="1" ht="15" customHeight="1">
      <c r="B193" s="311"/>
      <c r="C193" s="347" t="s">
        <v>854</v>
      </c>
      <c r="D193" s="286"/>
      <c r="E193" s="286"/>
      <c r="F193" s="309" t="s">
        <v>764</v>
      </c>
      <c r="G193" s="286"/>
      <c r="H193" s="286" t="s">
        <v>855</v>
      </c>
      <c r="I193" s="286" t="s">
        <v>793</v>
      </c>
      <c r="J193" s="286"/>
      <c r="K193" s="334"/>
    </row>
    <row r="194" s="1" customFormat="1" ht="15" customHeight="1">
      <c r="B194" s="340"/>
      <c r="C194" s="349"/>
      <c r="D194" s="320"/>
      <c r="E194" s="320"/>
      <c r="F194" s="320"/>
      <c r="G194" s="320"/>
      <c r="H194" s="320"/>
      <c r="I194" s="320"/>
      <c r="J194" s="320"/>
      <c r="K194" s="341"/>
    </row>
    <row r="195" s="1" customFormat="1" ht="18.75" customHeight="1">
      <c r="B195" s="322"/>
      <c r="C195" s="332"/>
      <c r="D195" s="332"/>
      <c r="E195" s="332"/>
      <c r="F195" s="342"/>
      <c r="G195" s="332"/>
      <c r="H195" s="332"/>
      <c r="I195" s="332"/>
      <c r="J195" s="332"/>
      <c r="K195" s="322"/>
    </row>
    <row r="196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="1" customFormat="1" ht="18.75" customHeight="1"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</row>
    <row r="198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="1" customFormat="1" ht="21">
      <c r="B199" s="276"/>
      <c r="C199" s="277" t="s">
        <v>856</v>
      </c>
      <c r="D199" s="277"/>
      <c r="E199" s="277"/>
      <c r="F199" s="277"/>
      <c r="G199" s="277"/>
      <c r="H199" s="277"/>
      <c r="I199" s="277"/>
      <c r="J199" s="277"/>
      <c r="K199" s="278"/>
    </row>
    <row r="200" s="1" customFormat="1" ht="25.5" customHeight="1">
      <c r="B200" s="276"/>
      <c r="C200" s="350" t="s">
        <v>857</v>
      </c>
      <c r="D200" s="350"/>
      <c r="E200" s="350"/>
      <c r="F200" s="350" t="s">
        <v>858</v>
      </c>
      <c r="G200" s="351"/>
      <c r="H200" s="350" t="s">
        <v>859</v>
      </c>
      <c r="I200" s="350"/>
      <c r="J200" s="350"/>
      <c r="K200" s="278"/>
    </row>
    <row r="201" s="1" customFormat="1" ht="5.25" customHeight="1">
      <c r="B201" s="311"/>
      <c r="C201" s="306"/>
      <c r="D201" s="306"/>
      <c r="E201" s="306"/>
      <c r="F201" s="306"/>
      <c r="G201" s="332"/>
      <c r="H201" s="306"/>
      <c r="I201" s="306"/>
      <c r="J201" s="306"/>
      <c r="K201" s="334"/>
    </row>
    <row r="202" s="1" customFormat="1" ht="15" customHeight="1">
      <c r="B202" s="311"/>
      <c r="C202" s="286" t="s">
        <v>849</v>
      </c>
      <c r="D202" s="286"/>
      <c r="E202" s="286"/>
      <c r="F202" s="309" t="s">
        <v>52</v>
      </c>
      <c r="G202" s="286"/>
      <c r="H202" s="286" t="s">
        <v>860</v>
      </c>
      <c r="I202" s="286"/>
      <c r="J202" s="286"/>
      <c r="K202" s="334"/>
    </row>
    <row r="203" s="1" customFormat="1" ht="15" customHeight="1">
      <c r="B203" s="311"/>
      <c r="C203" s="286"/>
      <c r="D203" s="286"/>
      <c r="E203" s="286"/>
      <c r="F203" s="309" t="s">
        <v>53</v>
      </c>
      <c r="G203" s="286"/>
      <c r="H203" s="286" t="s">
        <v>861</v>
      </c>
      <c r="I203" s="286"/>
      <c r="J203" s="286"/>
      <c r="K203" s="334"/>
    </row>
    <row r="204" s="1" customFormat="1" ht="15" customHeight="1">
      <c r="B204" s="311"/>
      <c r="C204" s="286"/>
      <c r="D204" s="286"/>
      <c r="E204" s="286"/>
      <c r="F204" s="309" t="s">
        <v>56</v>
      </c>
      <c r="G204" s="286"/>
      <c r="H204" s="286" t="s">
        <v>862</v>
      </c>
      <c r="I204" s="286"/>
      <c r="J204" s="286"/>
      <c r="K204" s="334"/>
    </row>
    <row r="205" s="1" customFormat="1" ht="15" customHeight="1">
      <c r="B205" s="311"/>
      <c r="C205" s="286"/>
      <c r="D205" s="286"/>
      <c r="E205" s="286"/>
      <c r="F205" s="309" t="s">
        <v>54</v>
      </c>
      <c r="G205" s="286"/>
      <c r="H205" s="286" t="s">
        <v>863</v>
      </c>
      <c r="I205" s="286"/>
      <c r="J205" s="286"/>
      <c r="K205" s="334"/>
    </row>
    <row r="206" s="1" customFormat="1" ht="15" customHeight="1">
      <c r="B206" s="311"/>
      <c r="C206" s="286"/>
      <c r="D206" s="286"/>
      <c r="E206" s="286"/>
      <c r="F206" s="309" t="s">
        <v>55</v>
      </c>
      <c r="G206" s="286"/>
      <c r="H206" s="286" t="s">
        <v>864</v>
      </c>
      <c r="I206" s="286"/>
      <c r="J206" s="286"/>
      <c r="K206" s="334"/>
    </row>
    <row r="207" s="1" customFormat="1" ht="15" customHeight="1">
      <c r="B207" s="311"/>
      <c r="C207" s="286"/>
      <c r="D207" s="286"/>
      <c r="E207" s="286"/>
      <c r="F207" s="309"/>
      <c r="G207" s="286"/>
      <c r="H207" s="286"/>
      <c r="I207" s="286"/>
      <c r="J207" s="286"/>
      <c r="K207" s="334"/>
    </row>
    <row r="208" s="1" customFormat="1" ht="15" customHeight="1">
      <c r="B208" s="311"/>
      <c r="C208" s="286" t="s">
        <v>805</v>
      </c>
      <c r="D208" s="286"/>
      <c r="E208" s="286"/>
      <c r="F208" s="309" t="s">
        <v>88</v>
      </c>
      <c r="G208" s="286"/>
      <c r="H208" s="286" t="s">
        <v>865</v>
      </c>
      <c r="I208" s="286"/>
      <c r="J208" s="286"/>
      <c r="K208" s="334"/>
    </row>
    <row r="209" s="1" customFormat="1" ht="15" customHeight="1">
      <c r="B209" s="311"/>
      <c r="C209" s="286"/>
      <c r="D209" s="286"/>
      <c r="E209" s="286"/>
      <c r="F209" s="309" t="s">
        <v>702</v>
      </c>
      <c r="G209" s="286"/>
      <c r="H209" s="286" t="s">
        <v>703</v>
      </c>
      <c r="I209" s="286"/>
      <c r="J209" s="286"/>
      <c r="K209" s="334"/>
    </row>
    <row r="210" s="1" customFormat="1" ht="15" customHeight="1">
      <c r="B210" s="311"/>
      <c r="C210" s="286"/>
      <c r="D210" s="286"/>
      <c r="E210" s="286"/>
      <c r="F210" s="309" t="s">
        <v>700</v>
      </c>
      <c r="G210" s="286"/>
      <c r="H210" s="286" t="s">
        <v>866</v>
      </c>
      <c r="I210" s="286"/>
      <c r="J210" s="286"/>
      <c r="K210" s="334"/>
    </row>
    <row r="211" s="1" customFormat="1" ht="15" customHeight="1">
      <c r="B211" s="352"/>
      <c r="C211" s="286"/>
      <c r="D211" s="286"/>
      <c r="E211" s="286"/>
      <c r="F211" s="309" t="s">
        <v>91</v>
      </c>
      <c r="G211" s="347"/>
      <c r="H211" s="338" t="s">
        <v>641</v>
      </c>
      <c r="I211" s="338"/>
      <c r="J211" s="338"/>
      <c r="K211" s="353"/>
    </row>
    <row r="212" s="1" customFormat="1" ht="15" customHeight="1">
      <c r="B212" s="352"/>
      <c r="C212" s="286"/>
      <c r="D212" s="286"/>
      <c r="E212" s="286"/>
      <c r="F212" s="309" t="s">
        <v>704</v>
      </c>
      <c r="G212" s="347"/>
      <c r="H212" s="338" t="s">
        <v>867</v>
      </c>
      <c r="I212" s="338"/>
      <c r="J212" s="338"/>
      <c r="K212" s="353"/>
    </row>
    <row r="213" s="1" customFormat="1" ht="15" customHeight="1">
      <c r="B213" s="352"/>
      <c r="C213" s="286"/>
      <c r="D213" s="286"/>
      <c r="E213" s="286"/>
      <c r="F213" s="309"/>
      <c r="G213" s="347"/>
      <c r="H213" s="338"/>
      <c r="I213" s="338"/>
      <c r="J213" s="338"/>
      <c r="K213" s="353"/>
    </row>
    <row r="214" s="1" customFormat="1" ht="15" customHeight="1">
      <c r="B214" s="352"/>
      <c r="C214" s="286" t="s">
        <v>829</v>
      </c>
      <c r="D214" s="286"/>
      <c r="E214" s="286"/>
      <c r="F214" s="309">
        <v>1</v>
      </c>
      <c r="G214" s="347"/>
      <c r="H214" s="338" t="s">
        <v>868</v>
      </c>
      <c r="I214" s="338"/>
      <c r="J214" s="338"/>
      <c r="K214" s="353"/>
    </row>
    <row r="215" s="1" customFormat="1" ht="15" customHeight="1">
      <c r="B215" s="352"/>
      <c r="C215" s="286"/>
      <c r="D215" s="286"/>
      <c r="E215" s="286"/>
      <c r="F215" s="309">
        <v>2</v>
      </c>
      <c r="G215" s="347"/>
      <c r="H215" s="338" t="s">
        <v>869</v>
      </c>
      <c r="I215" s="338"/>
      <c r="J215" s="338"/>
      <c r="K215" s="353"/>
    </row>
    <row r="216" s="1" customFormat="1" ht="15" customHeight="1">
      <c r="B216" s="352"/>
      <c r="C216" s="286"/>
      <c r="D216" s="286"/>
      <c r="E216" s="286"/>
      <c r="F216" s="309">
        <v>3</v>
      </c>
      <c r="G216" s="347"/>
      <c r="H216" s="338" t="s">
        <v>870</v>
      </c>
      <c r="I216" s="338"/>
      <c r="J216" s="338"/>
      <c r="K216" s="353"/>
    </row>
    <row r="217" s="1" customFormat="1" ht="15" customHeight="1">
      <c r="B217" s="352"/>
      <c r="C217" s="286"/>
      <c r="D217" s="286"/>
      <c r="E217" s="286"/>
      <c r="F217" s="309">
        <v>4</v>
      </c>
      <c r="G217" s="347"/>
      <c r="H217" s="338" t="s">
        <v>871</v>
      </c>
      <c r="I217" s="338"/>
      <c r="J217" s="338"/>
      <c r="K217" s="353"/>
    </row>
    <row r="218" s="1" customFormat="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Jana</dc:creator>
  <cp:lastModifiedBy>Jana</cp:lastModifiedBy>
  <dcterms:created xsi:type="dcterms:W3CDTF">2021-12-08T09:57:11Z</dcterms:created>
  <dcterms:modified xsi:type="dcterms:W3CDTF">2021-12-08T09:57:16Z</dcterms:modified>
</cp:coreProperties>
</file>