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19410" windowHeight="11010" activeTab="1"/>
  </bookViews>
  <sheets>
    <sheet name="Pokyny pro vyplnění" sheetId="11" r:id="rId1"/>
    <sheet name="Stavba" sheetId="1" r:id="rId2"/>
    <sheet name="VzorPolozky" sheetId="10" state="hidden" r:id="rId3"/>
    <sheet name="0001 0001 Pol" sheetId="12" r:id="rId4"/>
    <sheet name="0001 0002 Pol" sheetId="13" r:id="rId5"/>
    <sheet name="0002 0001 Pol" sheetId="14" r:id="rId6"/>
    <sheet name="0002 0002 Pol" sheetId="15" r:id="rId7"/>
    <sheet name="0003 0001 Pol" sheetId="16" r:id="rId8"/>
  </sheets>
  <externalReferences>
    <externalReference r:id="rId9"/>
  </externalReferences>
  <definedNames>
    <definedName name="CelkemDPHVypocet" localSheetId="1">Stavba!$H$48</definedName>
    <definedName name="CenaCelkem">Stavba!$G$29</definedName>
    <definedName name="CenaCelkemBezDPH">Stavba!$G$28</definedName>
    <definedName name="CenaCelkemVypocet" localSheetId="1">Stavba!$I$48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'0001 0001 Pol'!$1:$7</definedName>
    <definedName name="_xlnm.Print_Titles" localSheetId="4">'0001 0002 Pol'!$1:$7</definedName>
    <definedName name="_xlnm.Print_Titles" localSheetId="5">'0002 0001 Pol'!$1:$7</definedName>
    <definedName name="_xlnm.Print_Titles" localSheetId="6">'0002 0002 Pol'!$1:$7</definedName>
    <definedName name="_xlnm.Print_Titles" localSheetId="7">'0003 0001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'0001 0001 Pol'!$A$1:$X$123</definedName>
    <definedName name="_xlnm.Print_Area" localSheetId="4">'0001 0002 Pol'!$A$1:$X$65</definedName>
    <definedName name="_xlnm.Print_Area" localSheetId="5">'0002 0001 Pol'!$A$1:$X$121</definedName>
    <definedName name="_xlnm.Print_Area" localSheetId="6">'0002 0002 Pol'!$A$1:$X$72</definedName>
    <definedName name="_xlnm.Print_Area" localSheetId="7">'0003 0001 Pol'!$A$1:$X$24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Stavba!$F$48</definedName>
    <definedName name="ZakladDPHZakl">Stavba!$G$25</definedName>
    <definedName name="ZakladDPHZaklVypocet" localSheetId="1">Stavba!$G$48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14" i="16"/>
  <c r="G8" i="16"/>
  <c r="O8" i="16"/>
  <c r="G9" i="16"/>
  <c r="M9" i="16" s="1"/>
  <c r="M8" i="16" s="1"/>
  <c r="I9" i="16"/>
  <c r="I8" i="16" s="1"/>
  <c r="K9" i="16"/>
  <c r="K8" i="16" s="1"/>
  <c r="O9" i="16"/>
  <c r="Q9" i="16"/>
  <c r="Q8" i="16" s="1"/>
  <c r="V9" i="16"/>
  <c r="V8" i="16" s="1"/>
  <c r="G10" i="16"/>
  <c r="I10" i="16"/>
  <c r="K10" i="16"/>
  <c r="M10" i="16"/>
  <c r="O10" i="16"/>
  <c r="Q10" i="16"/>
  <c r="V10" i="16"/>
  <c r="G12" i="16"/>
  <c r="G11" i="16" s="1"/>
  <c r="I12" i="16"/>
  <c r="I11" i="16" s="1"/>
  <c r="K12" i="16"/>
  <c r="K11" i="16" s="1"/>
  <c r="O12" i="16"/>
  <c r="O11" i="16" s="1"/>
  <c r="Q12" i="16"/>
  <c r="Q11" i="16" s="1"/>
  <c r="V12" i="16"/>
  <c r="V11" i="16" s="1"/>
  <c r="AE14" i="16"/>
  <c r="AF14" i="16"/>
  <c r="G62" i="15"/>
  <c r="G9" i="15"/>
  <c r="G8" i="15" s="1"/>
  <c r="I9" i="15"/>
  <c r="I8" i="15" s="1"/>
  <c r="K9" i="15"/>
  <c r="K8" i="15" s="1"/>
  <c r="O9" i="15"/>
  <c r="O8" i="15" s="1"/>
  <c r="Q9" i="15"/>
  <c r="Q8" i="15" s="1"/>
  <c r="V9" i="15"/>
  <c r="V8" i="15" s="1"/>
  <c r="G11" i="15"/>
  <c r="I11" i="15"/>
  <c r="K11" i="15"/>
  <c r="M11" i="15"/>
  <c r="O11" i="15"/>
  <c r="Q11" i="15"/>
  <c r="V11" i="15"/>
  <c r="G12" i="15"/>
  <c r="I12" i="15"/>
  <c r="K12" i="15"/>
  <c r="M12" i="15"/>
  <c r="O12" i="15"/>
  <c r="Q12" i="15"/>
  <c r="V12" i="15"/>
  <c r="G14" i="15"/>
  <c r="I14" i="15"/>
  <c r="K14" i="15"/>
  <c r="M14" i="15"/>
  <c r="O14" i="15"/>
  <c r="Q14" i="15"/>
  <c r="V14" i="15"/>
  <c r="G16" i="15"/>
  <c r="M16" i="15" s="1"/>
  <c r="I16" i="15"/>
  <c r="K16" i="15"/>
  <c r="O16" i="15"/>
  <c r="Q16" i="15"/>
  <c r="V16" i="15"/>
  <c r="G17" i="15"/>
  <c r="I17" i="15"/>
  <c r="K17" i="15"/>
  <c r="M17" i="15"/>
  <c r="O17" i="15"/>
  <c r="Q17" i="15"/>
  <c r="V17" i="15"/>
  <c r="G19" i="15"/>
  <c r="I19" i="15"/>
  <c r="K19" i="15"/>
  <c r="M19" i="15"/>
  <c r="O19" i="15"/>
  <c r="Q19" i="15"/>
  <c r="V19" i="15"/>
  <c r="G20" i="15"/>
  <c r="I20" i="15"/>
  <c r="K20" i="15"/>
  <c r="M20" i="15"/>
  <c r="O20" i="15"/>
  <c r="Q20" i="15"/>
  <c r="V20" i="15"/>
  <c r="G22" i="15"/>
  <c r="M22" i="15" s="1"/>
  <c r="I22" i="15"/>
  <c r="K22" i="15"/>
  <c r="O22" i="15"/>
  <c r="Q22" i="15"/>
  <c r="V22" i="15"/>
  <c r="G24" i="15"/>
  <c r="I24" i="15"/>
  <c r="K24" i="15"/>
  <c r="M24" i="15"/>
  <c r="O24" i="15"/>
  <c r="Q24" i="15"/>
  <c r="V24" i="15"/>
  <c r="G26" i="15"/>
  <c r="I26" i="15"/>
  <c r="K26" i="15"/>
  <c r="M26" i="15"/>
  <c r="O26" i="15"/>
  <c r="Q26" i="15"/>
  <c r="V26" i="15"/>
  <c r="G28" i="15"/>
  <c r="I28" i="15"/>
  <c r="K28" i="15"/>
  <c r="M28" i="15"/>
  <c r="O28" i="15"/>
  <c r="Q28" i="15"/>
  <c r="V28" i="15"/>
  <c r="G31" i="15"/>
  <c r="M31" i="15" s="1"/>
  <c r="I31" i="15"/>
  <c r="K31" i="15"/>
  <c r="O31" i="15"/>
  <c r="Q31" i="15"/>
  <c r="V31" i="15"/>
  <c r="G33" i="15"/>
  <c r="I33" i="15"/>
  <c r="K33" i="15"/>
  <c r="M33" i="15"/>
  <c r="O33" i="15"/>
  <c r="Q33" i="15"/>
  <c r="V33" i="15"/>
  <c r="G35" i="15"/>
  <c r="I35" i="15"/>
  <c r="K35" i="15"/>
  <c r="M35" i="15"/>
  <c r="O35" i="15"/>
  <c r="Q35" i="15"/>
  <c r="V35" i="15"/>
  <c r="G37" i="15"/>
  <c r="I37" i="15"/>
  <c r="K37" i="15"/>
  <c r="M37" i="15"/>
  <c r="O37" i="15"/>
  <c r="Q37" i="15"/>
  <c r="V37" i="15"/>
  <c r="G38" i="15"/>
  <c r="M38" i="15" s="1"/>
  <c r="I38" i="15"/>
  <c r="K38" i="15"/>
  <c r="O38" i="15"/>
  <c r="Q38" i="15"/>
  <c r="V38" i="15"/>
  <c r="G39" i="15"/>
  <c r="I39" i="15"/>
  <c r="K39" i="15"/>
  <c r="M39" i="15"/>
  <c r="O39" i="15"/>
  <c r="Q39" i="15"/>
  <c r="V39" i="15"/>
  <c r="K41" i="15"/>
  <c r="V41" i="15"/>
  <c r="G42" i="15"/>
  <c r="G41" i="15" s="1"/>
  <c r="I42" i="15"/>
  <c r="I41" i="15" s="1"/>
  <c r="K42" i="15"/>
  <c r="M42" i="15"/>
  <c r="M41" i="15" s="1"/>
  <c r="O42" i="15"/>
  <c r="O41" i="15" s="1"/>
  <c r="Q42" i="15"/>
  <c r="Q41" i="15" s="1"/>
  <c r="V42" i="15"/>
  <c r="G44" i="15"/>
  <c r="O44" i="15"/>
  <c r="G45" i="15"/>
  <c r="I45" i="15"/>
  <c r="I44" i="15" s="1"/>
  <c r="K45" i="15"/>
  <c r="K44" i="15" s="1"/>
  <c r="M45" i="15"/>
  <c r="M44" i="15" s="1"/>
  <c r="O45" i="15"/>
  <c r="Q45" i="15"/>
  <c r="Q44" i="15" s="1"/>
  <c r="V45" i="15"/>
  <c r="V44" i="15" s="1"/>
  <c r="G48" i="15"/>
  <c r="G47" i="15" s="1"/>
  <c r="I48" i="15"/>
  <c r="I47" i="15" s="1"/>
  <c r="K48" i="15"/>
  <c r="M48" i="15"/>
  <c r="O48" i="15"/>
  <c r="O47" i="15" s="1"/>
  <c r="Q48" i="15"/>
  <c r="Q47" i="15" s="1"/>
  <c r="V48" i="15"/>
  <c r="G50" i="15"/>
  <c r="M50" i="15" s="1"/>
  <c r="I50" i="15"/>
  <c r="K50" i="15"/>
  <c r="O50" i="15"/>
  <c r="Q50" i="15"/>
  <c r="V50" i="15"/>
  <c r="G51" i="15"/>
  <c r="I51" i="15"/>
  <c r="K51" i="15"/>
  <c r="M51" i="15"/>
  <c r="O51" i="15"/>
  <c r="Q51" i="15"/>
  <c r="V51" i="15"/>
  <c r="G52" i="15"/>
  <c r="I52" i="15"/>
  <c r="K52" i="15"/>
  <c r="K47" i="15" s="1"/>
  <c r="M52" i="15"/>
  <c r="O52" i="15"/>
  <c r="Q52" i="15"/>
  <c r="V52" i="15"/>
  <c r="V47" i="15" s="1"/>
  <c r="G53" i="15"/>
  <c r="I53" i="15"/>
  <c r="K53" i="15"/>
  <c r="M53" i="15"/>
  <c r="O53" i="15"/>
  <c r="Q53" i="15"/>
  <c r="V53" i="15"/>
  <c r="G54" i="15"/>
  <c r="M54" i="15" s="1"/>
  <c r="I54" i="15"/>
  <c r="K54" i="15"/>
  <c r="O54" i="15"/>
  <c r="Q54" i="15"/>
  <c r="V54" i="15"/>
  <c r="G55" i="15"/>
  <c r="I55" i="15"/>
  <c r="K55" i="15"/>
  <c r="M55" i="15"/>
  <c r="O55" i="15"/>
  <c r="Q55" i="15"/>
  <c r="V55" i="15"/>
  <c r="G56" i="15"/>
  <c r="I56" i="15"/>
  <c r="K56" i="15"/>
  <c r="M56" i="15"/>
  <c r="O56" i="15"/>
  <c r="Q56" i="15"/>
  <c r="V56" i="15"/>
  <c r="G58" i="15"/>
  <c r="I58" i="15"/>
  <c r="K58" i="15"/>
  <c r="M58" i="15"/>
  <c r="O58" i="15"/>
  <c r="Q58" i="15"/>
  <c r="V58" i="15"/>
  <c r="G59" i="15"/>
  <c r="O59" i="15"/>
  <c r="G60" i="15"/>
  <c r="I60" i="15"/>
  <c r="I59" i="15" s="1"/>
  <c r="K60" i="15"/>
  <c r="K59" i="15" s="1"/>
  <c r="M60" i="15"/>
  <c r="M59" i="15" s="1"/>
  <c r="O60" i="15"/>
  <c r="Q60" i="15"/>
  <c r="Q59" i="15" s="1"/>
  <c r="V60" i="15"/>
  <c r="V59" i="15" s="1"/>
  <c r="AE62" i="15"/>
  <c r="G111" i="14"/>
  <c r="G9" i="14"/>
  <c r="M9" i="14" s="1"/>
  <c r="I9" i="14"/>
  <c r="I8" i="14" s="1"/>
  <c r="K9" i="14"/>
  <c r="K8" i="14" s="1"/>
  <c r="O9" i="14"/>
  <c r="Q9" i="14"/>
  <c r="Q8" i="14" s="1"/>
  <c r="V9" i="14"/>
  <c r="V8" i="14" s="1"/>
  <c r="G11" i="14"/>
  <c r="I11" i="14"/>
  <c r="K11" i="14"/>
  <c r="M11" i="14"/>
  <c r="O11" i="14"/>
  <c r="Q11" i="14"/>
  <c r="V11" i="14"/>
  <c r="G13" i="14"/>
  <c r="I13" i="14"/>
  <c r="K13" i="14"/>
  <c r="M13" i="14"/>
  <c r="O13" i="14"/>
  <c r="Q13" i="14"/>
  <c r="V13" i="14"/>
  <c r="G14" i="14"/>
  <c r="G8" i="14" s="1"/>
  <c r="I14" i="14"/>
  <c r="K14" i="14"/>
  <c r="O14" i="14"/>
  <c r="O8" i="14" s="1"/>
  <c r="Q14" i="14"/>
  <c r="V14" i="14"/>
  <c r="G16" i="14"/>
  <c r="I16" i="14"/>
  <c r="K16" i="14"/>
  <c r="M16" i="14"/>
  <c r="O16" i="14"/>
  <c r="Q16" i="14"/>
  <c r="V16" i="14"/>
  <c r="G18" i="14"/>
  <c r="I18" i="14"/>
  <c r="K18" i="14"/>
  <c r="M18" i="14"/>
  <c r="O18" i="14"/>
  <c r="Q18" i="14"/>
  <c r="V18" i="14"/>
  <c r="G20" i="14"/>
  <c r="I20" i="14"/>
  <c r="K20" i="14"/>
  <c r="M20" i="14"/>
  <c r="O20" i="14"/>
  <c r="Q20" i="14"/>
  <c r="V20" i="14"/>
  <c r="G21" i="14"/>
  <c r="M21" i="14" s="1"/>
  <c r="I21" i="14"/>
  <c r="K21" i="14"/>
  <c r="O21" i="14"/>
  <c r="Q21" i="14"/>
  <c r="V21" i="14"/>
  <c r="G22" i="14"/>
  <c r="I22" i="14"/>
  <c r="K22" i="14"/>
  <c r="M22" i="14"/>
  <c r="O22" i="14"/>
  <c r="Q22" i="14"/>
  <c r="V22" i="14"/>
  <c r="G23" i="14"/>
  <c r="I23" i="14"/>
  <c r="K23" i="14"/>
  <c r="M23" i="14"/>
  <c r="O23" i="14"/>
  <c r="Q23" i="14"/>
  <c r="V23" i="14"/>
  <c r="G24" i="14"/>
  <c r="I24" i="14"/>
  <c r="K24" i="14"/>
  <c r="M24" i="14"/>
  <c r="O24" i="14"/>
  <c r="Q24" i="14"/>
  <c r="V24" i="14"/>
  <c r="G25" i="14"/>
  <c r="M25" i="14" s="1"/>
  <c r="I25" i="14"/>
  <c r="K25" i="14"/>
  <c r="O25" i="14"/>
  <c r="Q25" i="14"/>
  <c r="V25" i="14"/>
  <c r="G27" i="14"/>
  <c r="I27" i="14"/>
  <c r="K27" i="14"/>
  <c r="M27" i="14"/>
  <c r="O27" i="14"/>
  <c r="Q27" i="14"/>
  <c r="V27" i="14"/>
  <c r="G29" i="14"/>
  <c r="I29" i="14"/>
  <c r="K29" i="14"/>
  <c r="M29" i="14"/>
  <c r="O29" i="14"/>
  <c r="Q29" i="14"/>
  <c r="V29" i="14"/>
  <c r="G31" i="14"/>
  <c r="I31" i="14"/>
  <c r="K31" i="14"/>
  <c r="M31" i="14"/>
  <c r="O31" i="14"/>
  <c r="Q31" i="14"/>
  <c r="V31" i="14"/>
  <c r="G33" i="14"/>
  <c r="M33" i="14" s="1"/>
  <c r="I33" i="14"/>
  <c r="K33" i="14"/>
  <c r="O33" i="14"/>
  <c r="Q33" i="14"/>
  <c r="V33" i="14"/>
  <c r="G35" i="14"/>
  <c r="I35" i="14"/>
  <c r="K35" i="14"/>
  <c r="M35" i="14"/>
  <c r="O35" i="14"/>
  <c r="Q35" i="14"/>
  <c r="V35" i="14"/>
  <c r="G38" i="14"/>
  <c r="I38" i="14"/>
  <c r="K38" i="14"/>
  <c r="M38" i="14"/>
  <c r="O38" i="14"/>
  <c r="Q38" i="14"/>
  <c r="V38" i="14"/>
  <c r="G40" i="14"/>
  <c r="I40" i="14"/>
  <c r="K40" i="14"/>
  <c r="M40" i="14"/>
  <c r="O40" i="14"/>
  <c r="Q40" i="14"/>
  <c r="V40" i="14"/>
  <c r="G42" i="14"/>
  <c r="M42" i="14" s="1"/>
  <c r="I42" i="14"/>
  <c r="K42" i="14"/>
  <c r="O42" i="14"/>
  <c r="Q42" i="14"/>
  <c r="V42" i="14"/>
  <c r="G44" i="14"/>
  <c r="I44" i="14"/>
  <c r="K44" i="14"/>
  <c r="M44" i="14"/>
  <c r="O44" i="14"/>
  <c r="Q44" i="14"/>
  <c r="V44" i="14"/>
  <c r="G46" i="14"/>
  <c r="I46" i="14"/>
  <c r="K46" i="14"/>
  <c r="M46" i="14"/>
  <c r="O46" i="14"/>
  <c r="Q46" i="14"/>
  <c r="V46" i="14"/>
  <c r="G48" i="14"/>
  <c r="I48" i="14"/>
  <c r="K48" i="14"/>
  <c r="M48" i="14"/>
  <c r="O48" i="14"/>
  <c r="Q48" i="14"/>
  <c r="V48" i="14"/>
  <c r="G50" i="14"/>
  <c r="M50" i="14" s="1"/>
  <c r="I50" i="14"/>
  <c r="K50" i="14"/>
  <c r="O50" i="14"/>
  <c r="Q50" i="14"/>
  <c r="V50" i="14"/>
  <c r="G52" i="14"/>
  <c r="I52" i="14"/>
  <c r="K52" i="14"/>
  <c r="M52" i="14"/>
  <c r="O52" i="14"/>
  <c r="Q52" i="14"/>
  <c r="V52" i="14"/>
  <c r="G54" i="14"/>
  <c r="K54" i="14"/>
  <c r="O54" i="14"/>
  <c r="V54" i="14"/>
  <c r="G55" i="14"/>
  <c r="I55" i="14"/>
  <c r="I54" i="14" s="1"/>
  <c r="K55" i="14"/>
  <c r="M55" i="14"/>
  <c r="M54" i="14" s="1"/>
  <c r="O55" i="14"/>
  <c r="Q55" i="14"/>
  <c r="Q54" i="14" s="1"/>
  <c r="V55" i="14"/>
  <c r="G57" i="14"/>
  <c r="I57" i="14"/>
  <c r="I56" i="14" s="1"/>
  <c r="K57" i="14"/>
  <c r="M57" i="14"/>
  <c r="O57" i="14"/>
  <c r="Q57" i="14"/>
  <c r="Q56" i="14" s="1"/>
  <c r="V57" i="14"/>
  <c r="G59" i="14"/>
  <c r="M59" i="14" s="1"/>
  <c r="I59" i="14"/>
  <c r="K59" i="14"/>
  <c r="K56" i="14" s="1"/>
  <c r="O59" i="14"/>
  <c r="Q59" i="14"/>
  <c r="V59" i="14"/>
  <c r="V56" i="14" s="1"/>
  <c r="G61" i="14"/>
  <c r="I61" i="14"/>
  <c r="K61" i="14"/>
  <c r="M61" i="14"/>
  <c r="O61" i="14"/>
  <c r="Q61" i="14"/>
  <c r="V61" i="14"/>
  <c r="G63" i="14"/>
  <c r="G56" i="14" s="1"/>
  <c r="I63" i="14"/>
  <c r="K63" i="14"/>
  <c r="O63" i="14"/>
  <c r="O56" i="14" s="1"/>
  <c r="Q63" i="14"/>
  <c r="V63" i="14"/>
  <c r="G64" i="14"/>
  <c r="I64" i="14"/>
  <c r="K64" i="14"/>
  <c r="M64" i="14"/>
  <c r="O64" i="14"/>
  <c r="Q64" i="14"/>
  <c r="V64" i="14"/>
  <c r="G65" i="14"/>
  <c r="M65" i="14" s="1"/>
  <c r="I65" i="14"/>
  <c r="K65" i="14"/>
  <c r="O65" i="14"/>
  <c r="Q65" i="14"/>
  <c r="V65" i="14"/>
  <c r="G66" i="14"/>
  <c r="I66" i="14"/>
  <c r="K66" i="14"/>
  <c r="M66" i="14"/>
  <c r="O66" i="14"/>
  <c r="Q66" i="14"/>
  <c r="V66" i="14"/>
  <c r="G67" i="14"/>
  <c r="M67" i="14" s="1"/>
  <c r="I67" i="14"/>
  <c r="K67" i="14"/>
  <c r="O67" i="14"/>
  <c r="Q67" i="14"/>
  <c r="V67" i="14"/>
  <c r="G69" i="14"/>
  <c r="M69" i="14" s="1"/>
  <c r="I69" i="14"/>
  <c r="K69" i="14"/>
  <c r="K68" i="14" s="1"/>
  <c r="O69" i="14"/>
  <c r="O68" i="14" s="1"/>
  <c r="Q69" i="14"/>
  <c r="V69" i="14"/>
  <c r="V68" i="14" s="1"/>
  <c r="G71" i="14"/>
  <c r="I71" i="14"/>
  <c r="K71" i="14"/>
  <c r="M71" i="14"/>
  <c r="O71" i="14"/>
  <c r="Q71" i="14"/>
  <c r="V71" i="14"/>
  <c r="G72" i="14"/>
  <c r="M72" i="14" s="1"/>
  <c r="I72" i="14"/>
  <c r="K72" i="14"/>
  <c r="O72" i="14"/>
  <c r="Q72" i="14"/>
  <c r="V72" i="14"/>
  <c r="G73" i="14"/>
  <c r="I73" i="14"/>
  <c r="I68" i="14" s="1"/>
  <c r="K73" i="14"/>
  <c r="M73" i="14"/>
  <c r="O73" i="14"/>
  <c r="Q73" i="14"/>
  <c r="Q68" i="14" s="1"/>
  <c r="V73" i="14"/>
  <c r="G75" i="14"/>
  <c r="I75" i="14"/>
  <c r="I74" i="14" s="1"/>
  <c r="K75" i="14"/>
  <c r="M75" i="14"/>
  <c r="O75" i="14"/>
  <c r="Q75" i="14"/>
  <c r="Q74" i="14" s="1"/>
  <c r="V75" i="14"/>
  <c r="G76" i="14"/>
  <c r="G74" i="14" s="1"/>
  <c r="I76" i="14"/>
  <c r="K76" i="14"/>
  <c r="O76" i="14"/>
  <c r="O74" i="14" s="1"/>
  <c r="Q76" i="14"/>
  <c r="V76" i="14"/>
  <c r="G77" i="14"/>
  <c r="I77" i="14"/>
  <c r="K77" i="14"/>
  <c r="M77" i="14"/>
  <c r="O77" i="14"/>
  <c r="Q77" i="14"/>
  <c r="V77" i="14"/>
  <c r="G78" i="14"/>
  <c r="M78" i="14" s="1"/>
  <c r="I78" i="14"/>
  <c r="K78" i="14"/>
  <c r="K74" i="14" s="1"/>
  <c r="O78" i="14"/>
  <c r="Q78" i="14"/>
  <c r="V78" i="14"/>
  <c r="V74" i="14" s="1"/>
  <c r="G79" i="14"/>
  <c r="I79" i="14"/>
  <c r="K79" i="14"/>
  <c r="M79" i="14"/>
  <c r="O79" i="14"/>
  <c r="Q79" i="14"/>
  <c r="V79" i="14"/>
  <c r="G80" i="14"/>
  <c r="M80" i="14" s="1"/>
  <c r="I80" i="14"/>
  <c r="K80" i="14"/>
  <c r="O80" i="14"/>
  <c r="Q80" i="14"/>
  <c r="V80" i="14"/>
  <c r="G82" i="14"/>
  <c r="I82" i="14"/>
  <c r="K82" i="14"/>
  <c r="M82" i="14"/>
  <c r="O82" i="14"/>
  <c r="Q82" i="14"/>
  <c r="V82" i="14"/>
  <c r="G84" i="14"/>
  <c r="M84" i="14" s="1"/>
  <c r="I84" i="14"/>
  <c r="K84" i="14"/>
  <c r="O84" i="14"/>
  <c r="Q84" i="14"/>
  <c r="V84" i="14"/>
  <c r="G86" i="14"/>
  <c r="I86" i="14"/>
  <c r="K86" i="14"/>
  <c r="M86" i="14"/>
  <c r="O86" i="14"/>
  <c r="Q86" i="14"/>
  <c r="V86" i="14"/>
  <c r="G87" i="14"/>
  <c r="M87" i="14" s="1"/>
  <c r="I87" i="14"/>
  <c r="K87" i="14"/>
  <c r="O87" i="14"/>
  <c r="Q87" i="14"/>
  <c r="V87" i="14"/>
  <c r="G88" i="14"/>
  <c r="I88" i="14"/>
  <c r="K88" i="14"/>
  <c r="M88" i="14"/>
  <c r="O88" i="14"/>
  <c r="Q88" i="14"/>
  <c r="V88" i="14"/>
  <c r="G90" i="14"/>
  <c r="M90" i="14" s="1"/>
  <c r="I90" i="14"/>
  <c r="K90" i="14"/>
  <c r="O90" i="14"/>
  <c r="Q90" i="14"/>
  <c r="V90" i="14"/>
  <c r="G92" i="14"/>
  <c r="I92" i="14"/>
  <c r="K92" i="14"/>
  <c r="M92" i="14"/>
  <c r="O92" i="14"/>
  <c r="Q92" i="14"/>
  <c r="V92" i="14"/>
  <c r="G93" i="14"/>
  <c r="M93" i="14" s="1"/>
  <c r="I93" i="14"/>
  <c r="K93" i="14"/>
  <c r="O93" i="14"/>
  <c r="Q93" i="14"/>
  <c r="V93" i="14"/>
  <c r="G94" i="14"/>
  <c r="I94" i="14"/>
  <c r="K94" i="14"/>
  <c r="M94" i="14"/>
  <c r="O94" i="14"/>
  <c r="Q94" i="14"/>
  <c r="V94" i="14"/>
  <c r="G95" i="14"/>
  <c r="M95" i="14" s="1"/>
  <c r="I95" i="14"/>
  <c r="K95" i="14"/>
  <c r="O95" i="14"/>
  <c r="Q95" i="14"/>
  <c r="V95" i="14"/>
  <c r="G96" i="14"/>
  <c r="I96" i="14"/>
  <c r="K96" i="14"/>
  <c r="M96" i="14"/>
  <c r="O96" i="14"/>
  <c r="Q96" i="14"/>
  <c r="V96" i="14"/>
  <c r="G98" i="14"/>
  <c r="M98" i="14" s="1"/>
  <c r="I98" i="14"/>
  <c r="K98" i="14"/>
  <c r="O98" i="14"/>
  <c r="Q98" i="14"/>
  <c r="V98" i="14"/>
  <c r="G99" i="14"/>
  <c r="I99" i="14"/>
  <c r="K99" i="14"/>
  <c r="M99" i="14"/>
  <c r="O99" i="14"/>
  <c r="Q99" i="14"/>
  <c r="V99" i="14"/>
  <c r="G100" i="14"/>
  <c r="M100" i="14" s="1"/>
  <c r="I100" i="14"/>
  <c r="K100" i="14"/>
  <c r="O100" i="14"/>
  <c r="Q100" i="14"/>
  <c r="V100" i="14"/>
  <c r="G102" i="14"/>
  <c r="G101" i="14" s="1"/>
  <c r="I102" i="14"/>
  <c r="K102" i="14"/>
  <c r="K101" i="14" s="1"/>
  <c r="O102" i="14"/>
  <c r="O101" i="14" s="1"/>
  <c r="Q102" i="14"/>
  <c r="V102" i="14"/>
  <c r="V101" i="14" s="1"/>
  <c r="G104" i="14"/>
  <c r="I104" i="14"/>
  <c r="I101" i="14" s="1"/>
  <c r="K104" i="14"/>
  <c r="M104" i="14"/>
  <c r="O104" i="14"/>
  <c r="Q104" i="14"/>
  <c r="Q101" i="14" s="1"/>
  <c r="V104" i="14"/>
  <c r="G106" i="14"/>
  <c r="M106" i="14" s="1"/>
  <c r="I106" i="14"/>
  <c r="K106" i="14"/>
  <c r="O106" i="14"/>
  <c r="Q106" i="14"/>
  <c r="V106" i="14"/>
  <c r="I108" i="14"/>
  <c r="Q108" i="14"/>
  <c r="G109" i="14"/>
  <c r="G108" i="14" s="1"/>
  <c r="I109" i="14"/>
  <c r="K109" i="14"/>
  <c r="K108" i="14" s="1"/>
  <c r="O109" i="14"/>
  <c r="O108" i="14" s="1"/>
  <c r="Q109" i="14"/>
  <c r="V109" i="14"/>
  <c r="V108" i="14" s="1"/>
  <c r="AE111" i="14"/>
  <c r="AF111" i="14"/>
  <c r="G55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1" i="13"/>
  <c r="I11" i="13"/>
  <c r="K11" i="13"/>
  <c r="M11" i="13"/>
  <c r="O11" i="13"/>
  <c r="Q11" i="13"/>
  <c r="V11" i="13"/>
  <c r="G13" i="13"/>
  <c r="I13" i="13"/>
  <c r="K13" i="13"/>
  <c r="M13" i="13"/>
  <c r="O13" i="13"/>
  <c r="Q13" i="13"/>
  <c r="V13" i="13"/>
  <c r="G15" i="13"/>
  <c r="G8" i="13" s="1"/>
  <c r="I15" i="13"/>
  <c r="K15" i="13"/>
  <c r="O15" i="13"/>
  <c r="O8" i="13" s="1"/>
  <c r="Q15" i="13"/>
  <c r="V15" i="13"/>
  <c r="G17" i="13"/>
  <c r="I17" i="13"/>
  <c r="K17" i="13"/>
  <c r="M17" i="13"/>
  <c r="O17" i="13"/>
  <c r="Q17" i="13"/>
  <c r="V17" i="13"/>
  <c r="G19" i="13"/>
  <c r="I19" i="13"/>
  <c r="K19" i="13"/>
  <c r="M19" i="13"/>
  <c r="O19" i="13"/>
  <c r="Q19" i="13"/>
  <c r="V19" i="13"/>
  <c r="G21" i="13"/>
  <c r="I21" i="13"/>
  <c r="K21" i="13"/>
  <c r="M21" i="13"/>
  <c r="O21" i="13"/>
  <c r="Q21" i="13"/>
  <c r="V21" i="13"/>
  <c r="G24" i="13"/>
  <c r="M24" i="13" s="1"/>
  <c r="I24" i="13"/>
  <c r="K24" i="13"/>
  <c r="O24" i="13"/>
  <c r="Q24" i="13"/>
  <c r="V24" i="13"/>
  <c r="G26" i="13"/>
  <c r="I26" i="13"/>
  <c r="K26" i="13"/>
  <c r="M26" i="13"/>
  <c r="O26" i="13"/>
  <c r="Q26" i="13"/>
  <c r="V26" i="13"/>
  <c r="G28" i="13"/>
  <c r="I28" i="13"/>
  <c r="K28" i="13"/>
  <c r="M28" i="13"/>
  <c r="O28" i="13"/>
  <c r="Q28" i="13"/>
  <c r="V28" i="13"/>
  <c r="G30" i="13"/>
  <c r="I30" i="13"/>
  <c r="K30" i="13"/>
  <c r="M30" i="13"/>
  <c r="O30" i="13"/>
  <c r="Q30" i="13"/>
  <c r="V30" i="13"/>
  <c r="G31" i="13"/>
  <c r="M31" i="13" s="1"/>
  <c r="I31" i="13"/>
  <c r="K31" i="13"/>
  <c r="O31" i="13"/>
  <c r="Q31" i="13"/>
  <c r="V31" i="13"/>
  <c r="G32" i="13"/>
  <c r="I32" i="13"/>
  <c r="K32" i="13"/>
  <c r="M32" i="13"/>
  <c r="O32" i="13"/>
  <c r="Q32" i="13"/>
  <c r="V32" i="13"/>
  <c r="G34" i="13"/>
  <c r="K34" i="13"/>
  <c r="O34" i="13"/>
  <c r="V34" i="13"/>
  <c r="G35" i="13"/>
  <c r="I35" i="13"/>
  <c r="I34" i="13" s="1"/>
  <c r="K35" i="13"/>
  <c r="M35" i="13"/>
  <c r="M34" i="13" s="1"/>
  <c r="O35" i="13"/>
  <c r="Q35" i="13"/>
  <c r="Q34" i="13" s="1"/>
  <c r="V35" i="13"/>
  <c r="G37" i="13"/>
  <c r="K37" i="13"/>
  <c r="O37" i="13"/>
  <c r="V37" i="13"/>
  <c r="G38" i="13"/>
  <c r="I38" i="13"/>
  <c r="I37" i="13" s="1"/>
  <c r="K38" i="13"/>
  <c r="M38" i="13"/>
  <c r="M37" i="13" s="1"/>
  <c r="O38" i="13"/>
  <c r="Q38" i="13"/>
  <c r="Q37" i="13" s="1"/>
  <c r="V38" i="13"/>
  <c r="G41" i="13"/>
  <c r="I41" i="13"/>
  <c r="I40" i="13" s="1"/>
  <c r="K41" i="13"/>
  <c r="M41" i="13"/>
  <c r="O41" i="13"/>
  <c r="Q41" i="13"/>
  <c r="Q40" i="13" s="1"/>
  <c r="V41" i="13"/>
  <c r="G43" i="13"/>
  <c r="G40" i="13" s="1"/>
  <c r="I43" i="13"/>
  <c r="K43" i="13"/>
  <c r="O43" i="13"/>
  <c r="O40" i="13" s="1"/>
  <c r="Q43" i="13"/>
  <c r="V43" i="13"/>
  <c r="G44" i="13"/>
  <c r="I44" i="13"/>
  <c r="K44" i="13"/>
  <c r="M44" i="13"/>
  <c r="O44" i="13"/>
  <c r="Q44" i="13"/>
  <c r="V44" i="13"/>
  <c r="G45" i="13"/>
  <c r="M45" i="13" s="1"/>
  <c r="I45" i="13"/>
  <c r="K45" i="13"/>
  <c r="K40" i="13" s="1"/>
  <c r="O45" i="13"/>
  <c r="Q45" i="13"/>
  <c r="V45" i="13"/>
  <c r="V40" i="13" s="1"/>
  <c r="G46" i="13"/>
  <c r="I46" i="13"/>
  <c r="K46" i="13"/>
  <c r="M46" i="13"/>
  <c r="O46" i="13"/>
  <c r="Q46" i="13"/>
  <c r="V46" i="13"/>
  <c r="G47" i="13"/>
  <c r="M47" i="13" s="1"/>
  <c r="I47" i="13"/>
  <c r="K47" i="13"/>
  <c r="O47" i="13"/>
  <c r="Q47" i="13"/>
  <c r="V47" i="13"/>
  <c r="G48" i="13"/>
  <c r="I48" i="13"/>
  <c r="K48" i="13"/>
  <c r="M48" i="13"/>
  <c r="O48" i="13"/>
  <c r="Q48" i="13"/>
  <c r="V48" i="13"/>
  <c r="G49" i="13"/>
  <c r="M49" i="13" s="1"/>
  <c r="I49" i="13"/>
  <c r="K49" i="13"/>
  <c r="O49" i="13"/>
  <c r="Q49" i="13"/>
  <c r="V49" i="13"/>
  <c r="G51" i="13"/>
  <c r="I51" i="13"/>
  <c r="K51" i="13"/>
  <c r="M51" i="13"/>
  <c r="O51" i="13"/>
  <c r="Q51" i="13"/>
  <c r="V51" i="13"/>
  <c r="G52" i="13"/>
  <c r="K52" i="13"/>
  <c r="O52" i="13"/>
  <c r="V52" i="13"/>
  <c r="G53" i="13"/>
  <c r="I53" i="13"/>
  <c r="I52" i="13" s="1"/>
  <c r="K53" i="13"/>
  <c r="M53" i="13"/>
  <c r="M52" i="13" s="1"/>
  <c r="O53" i="13"/>
  <c r="Q53" i="13"/>
  <c r="Q52" i="13" s="1"/>
  <c r="V53" i="13"/>
  <c r="AE55" i="13"/>
  <c r="G113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4" i="12"/>
  <c r="G8" i="12" s="1"/>
  <c r="I14" i="12"/>
  <c r="K14" i="12"/>
  <c r="O14" i="12"/>
  <c r="O8" i="12" s="1"/>
  <c r="Q14" i="12"/>
  <c r="V14" i="12"/>
  <c r="G16" i="12"/>
  <c r="I16" i="12"/>
  <c r="K16" i="12"/>
  <c r="M16" i="12"/>
  <c r="O16" i="12"/>
  <c r="Q16" i="12"/>
  <c r="V16" i="12"/>
  <c r="G18" i="12"/>
  <c r="I18" i="12"/>
  <c r="K18" i="12"/>
  <c r="M18" i="12"/>
  <c r="O18" i="12"/>
  <c r="Q18" i="12"/>
  <c r="V18" i="12"/>
  <c r="G20" i="12"/>
  <c r="I20" i="12"/>
  <c r="K20" i="12"/>
  <c r="M20" i="12"/>
  <c r="O20" i="12"/>
  <c r="Q20" i="12"/>
  <c r="V20" i="12"/>
  <c r="G21" i="12"/>
  <c r="M21" i="12" s="1"/>
  <c r="I21" i="12"/>
  <c r="K21" i="12"/>
  <c r="O21" i="12"/>
  <c r="Q21" i="12"/>
  <c r="V21" i="12"/>
  <c r="G22" i="12"/>
  <c r="I22" i="12"/>
  <c r="K22" i="12"/>
  <c r="M22" i="12"/>
  <c r="O22" i="12"/>
  <c r="Q22" i="12"/>
  <c r="V22" i="12"/>
  <c r="G23" i="12"/>
  <c r="I23" i="12"/>
  <c r="K23" i="12"/>
  <c r="M23" i="12"/>
  <c r="O23" i="12"/>
  <c r="Q23" i="12"/>
  <c r="V23" i="12"/>
  <c r="G24" i="12"/>
  <c r="I24" i="12"/>
  <c r="K24" i="12"/>
  <c r="M24" i="12"/>
  <c r="O24" i="12"/>
  <c r="Q24" i="12"/>
  <c r="V24" i="12"/>
  <c r="G25" i="12"/>
  <c r="M25" i="12" s="1"/>
  <c r="I25" i="12"/>
  <c r="K25" i="12"/>
  <c r="O25" i="12"/>
  <c r="Q25" i="12"/>
  <c r="V25" i="12"/>
  <c r="G27" i="12"/>
  <c r="I27" i="12"/>
  <c r="K27" i="12"/>
  <c r="M27" i="12"/>
  <c r="O27" i="12"/>
  <c r="Q27" i="12"/>
  <c r="V27" i="12"/>
  <c r="G29" i="12"/>
  <c r="M29" i="12" s="1"/>
  <c r="I29" i="12"/>
  <c r="K29" i="12"/>
  <c r="O29" i="12"/>
  <c r="Q29" i="12"/>
  <c r="V29" i="12"/>
  <c r="G31" i="12"/>
  <c r="I31" i="12"/>
  <c r="K31" i="12"/>
  <c r="M31" i="12"/>
  <c r="O31" i="12"/>
  <c r="Q31" i="12"/>
  <c r="V31" i="12"/>
  <c r="G33" i="12"/>
  <c r="M33" i="12" s="1"/>
  <c r="I33" i="12"/>
  <c r="K33" i="12"/>
  <c r="O33" i="12"/>
  <c r="Q33" i="12"/>
  <c r="V33" i="12"/>
  <c r="G35" i="12"/>
  <c r="I35" i="12"/>
  <c r="K35" i="12"/>
  <c r="M35" i="12"/>
  <c r="O35" i="12"/>
  <c r="Q35" i="12"/>
  <c r="V35" i="12"/>
  <c r="G38" i="12"/>
  <c r="I38" i="12"/>
  <c r="K38" i="12"/>
  <c r="M38" i="12"/>
  <c r="O38" i="12"/>
  <c r="Q38" i="12"/>
  <c r="V38" i="12"/>
  <c r="G40" i="12"/>
  <c r="I40" i="12"/>
  <c r="K40" i="12"/>
  <c r="M40" i="12"/>
  <c r="O40" i="12"/>
  <c r="Q40" i="12"/>
  <c r="V40" i="12"/>
  <c r="G42" i="12"/>
  <c r="M42" i="12" s="1"/>
  <c r="I42" i="12"/>
  <c r="K42" i="12"/>
  <c r="O42" i="12"/>
  <c r="Q42" i="12"/>
  <c r="V42" i="12"/>
  <c r="G44" i="12"/>
  <c r="I44" i="12"/>
  <c r="K44" i="12"/>
  <c r="M44" i="12"/>
  <c r="O44" i="12"/>
  <c r="Q44" i="12"/>
  <c r="V44" i="12"/>
  <c r="G46" i="12"/>
  <c r="I46" i="12"/>
  <c r="K46" i="12"/>
  <c r="M46" i="12"/>
  <c r="O46" i="12"/>
  <c r="Q46" i="12"/>
  <c r="V46" i="12"/>
  <c r="G48" i="12"/>
  <c r="I48" i="12"/>
  <c r="K48" i="12"/>
  <c r="M48" i="12"/>
  <c r="O48" i="12"/>
  <c r="Q48" i="12"/>
  <c r="V48" i="12"/>
  <c r="G50" i="12"/>
  <c r="M50" i="12" s="1"/>
  <c r="I50" i="12"/>
  <c r="K50" i="12"/>
  <c r="O50" i="12"/>
  <c r="Q50" i="12"/>
  <c r="V50" i="12"/>
  <c r="G52" i="12"/>
  <c r="I52" i="12"/>
  <c r="K52" i="12"/>
  <c r="M52" i="12"/>
  <c r="O52" i="12"/>
  <c r="Q52" i="12"/>
  <c r="V52" i="12"/>
  <c r="G54" i="12"/>
  <c r="K54" i="12"/>
  <c r="O54" i="12"/>
  <c r="V54" i="12"/>
  <c r="G55" i="12"/>
  <c r="I55" i="12"/>
  <c r="I54" i="12" s="1"/>
  <c r="K55" i="12"/>
  <c r="M55" i="12"/>
  <c r="M54" i="12" s="1"/>
  <c r="O55" i="12"/>
  <c r="Q55" i="12"/>
  <c r="Q54" i="12" s="1"/>
  <c r="V55" i="12"/>
  <c r="G57" i="12"/>
  <c r="I57" i="12"/>
  <c r="I56" i="12" s="1"/>
  <c r="K57" i="12"/>
  <c r="M57" i="12"/>
  <c r="O57" i="12"/>
  <c r="Q57" i="12"/>
  <c r="Q56" i="12" s="1"/>
  <c r="V57" i="12"/>
  <c r="G59" i="12"/>
  <c r="M59" i="12" s="1"/>
  <c r="I59" i="12"/>
  <c r="K59" i="12"/>
  <c r="K56" i="12" s="1"/>
  <c r="O59" i="12"/>
  <c r="Q59" i="12"/>
  <c r="V59" i="12"/>
  <c r="V56" i="12" s="1"/>
  <c r="G61" i="12"/>
  <c r="I61" i="12"/>
  <c r="K61" i="12"/>
  <c r="M61" i="12"/>
  <c r="O61" i="12"/>
  <c r="Q61" i="12"/>
  <c r="V61" i="12"/>
  <c r="G63" i="12"/>
  <c r="G56" i="12" s="1"/>
  <c r="I63" i="12"/>
  <c r="K63" i="12"/>
  <c r="O63" i="12"/>
  <c r="O56" i="12" s="1"/>
  <c r="Q63" i="12"/>
  <c r="V63" i="12"/>
  <c r="G64" i="12"/>
  <c r="I64" i="12"/>
  <c r="K64" i="12"/>
  <c r="M64" i="12"/>
  <c r="O64" i="12"/>
  <c r="Q64" i="12"/>
  <c r="V64" i="12"/>
  <c r="G65" i="12"/>
  <c r="M65" i="12" s="1"/>
  <c r="I65" i="12"/>
  <c r="K65" i="12"/>
  <c r="O65" i="12"/>
  <c r="Q65" i="12"/>
  <c r="V65" i="12"/>
  <c r="G66" i="12"/>
  <c r="I66" i="12"/>
  <c r="K66" i="12"/>
  <c r="M66" i="12"/>
  <c r="O66" i="12"/>
  <c r="Q66" i="12"/>
  <c r="V66" i="12"/>
  <c r="G68" i="12"/>
  <c r="I68" i="12"/>
  <c r="I67" i="12" s="1"/>
  <c r="K68" i="12"/>
  <c r="M68" i="12"/>
  <c r="O68" i="12"/>
  <c r="Q68" i="12"/>
  <c r="Q67" i="12" s="1"/>
  <c r="V68" i="12"/>
  <c r="G70" i="12"/>
  <c r="M70" i="12" s="1"/>
  <c r="I70" i="12"/>
  <c r="K70" i="12"/>
  <c r="K67" i="12" s="1"/>
  <c r="O70" i="12"/>
  <c r="Q70" i="12"/>
  <c r="V70" i="12"/>
  <c r="V67" i="12" s="1"/>
  <c r="G71" i="12"/>
  <c r="I71" i="12"/>
  <c r="K71" i="12"/>
  <c r="M71" i="12"/>
  <c r="O71" i="12"/>
  <c r="Q71" i="12"/>
  <c r="V71" i="12"/>
  <c r="G72" i="12"/>
  <c r="G67" i="12" s="1"/>
  <c r="I72" i="12"/>
  <c r="K72" i="12"/>
  <c r="O72" i="12"/>
  <c r="O67" i="12" s="1"/>
  <c r="Q72" i="12"/>
  <c r="V72" i="12"/>
  <c r="G74" i="12"/>
  <c r="M74" i="12" s="1"/>
  <c r="I74" i="12"/>
  <c r="K74" i="12"/>
  <c r="K73" i="12" s="1"/>
  <c r="O74" i="12"/>
  <c r="O73" i="12" s="1"/>
  <c r="Q74" i="12"/>
  <c r="V74" i="12"/>
  <c r="V73" i="12" s="1"/>
  <c r="G75" i="12"/>
  <c r="I75" i="12"/>
  <c r="K75" i="12"/>
  <c r="M75" i="12"/>
  <c r="O75" i="12"/>
  <c r="Q75" i="12"/>
  <c r="V75" i="12"/>
  <c r="G76" i="12"/>
  <c r="M76" i="12" s="1"/>
  <c r="I76" i="12"/>
  <c r="K76" i="12"/>
  <c r="O76" i="12"/>
  <c r="Q76" i="12"/>
  <c r="V76" i="12"/>
  <c r="G77" i="12"/>
  <c r="I77" i="12"/>
  <c r="I73" i="12" s="1"/>
  <c r="K77" i="12"/>
  <c r="M77" i="12"/>
  <c r="O77" i="12"/>
  <c r="Q77" i="12"/>
  <c r="Q73" i="12" s="1"/>
  <c r="V77" i="12"/>
  <c r="G78" i="12"/>
  <c r="M78" i="12" s="1"/>
  <c r="I78" i="12"/>
  <c r="K78" i="12"/>
  <c r="O78" i="12"/>
  <c r="Q78" i="12"/>
  <c r="V78" i="12"/>
  <c r="G79" i="12"/>
  <c r="I79" i="12"/>
  <c r="K79" i="12"/>
  <c r="M79" i="12"/>
  <c r="O79" i="12"/>
  <c r="Q79" i="12"/>
  <c r="V79" i="12"/>
  <c r="G81" i="12"/>
  <c r="M81" i="12" s="1"/>
  <c r="I81" i="12"/>
  <c r="K81" i="12"/>
  <c r="O81" i="12"/>
  <c r="Q81" i="12"/>
  <c r="V81" i="12"/>
  <c r="G82" i="12"/>
  <c r="I82" i="12"/>
  <c r="K82" i="12"/>
  <c r="M82" i="12"/>
  <c r="O82" i="12"/>
  <c r="Q82" i="12"/>
  <c r="V82" i="12"/>
  <c r="G84" i="12"/>
  <c r="M84" i="12" s="1"/>
  <c r="I84" i="12"/>
  <c r="K84" i="12"/>
  <c r="O84" i="12"/>
  <c r="Q84" i="12"/>
  <c r="V84" i="12"/>
  <c r="G86" i="12"/>
  <c r="I86" i="12"/>
  <c r="K86" i="12"/>
  <c r="M86" i="12"/>
  <c r="O86" i="12"/>
  <c r="Q86" i="12"/>
  <c r="V86" i="12"/>
  <c r="G87" i="12"/>
  <c r="M87" i="12" s="1"/>
  <c r="I87" i="12"/>
  <c r="K87" i="12"/>
  <c r="O87" i="12"/>
  <c r="Q87" i="12"/>
  <c r="V87" i="12"/>
  <c r="G88" i="12"/>
  <c r="I88" i="12"/>
  <c r="K88" i="12"/>
  <c r="M88" i="12"/>
  <c r="O88" i="12"/>
  <c r="Q88" i="12"/>
  <c r="V88" i="12"/>
  <c r="G90" i="12"/>
  <c r="M90" i="12" s="1"/>
  <c r="I90" i="12"/>
  <c r="K90" i="12"/>
  <c r="O90" i="12"/>
  <c r="Q90" i="12"/>
  <c r="V90" i="12"/>
  <c r="G92" i="12"/>
  <c r="I92" i="12"/>
  <c r="K92" i="12"/>
  <c r="M92" i="12"/>
  <c r="O92" i="12"/>
  <c r="Q92" i="12"/>
  <c r="V92" i="12"/>
  <c r="G94" i="12"/>
  <c r="M94" i="12" s="1"/>
  <c r="I94" i="12"/>
  <c r="K94" i="12"/>
  <c r="O94" i="12"/>
  <c r="Q94" i="12"/>
  <c r="V94" i="12"/>
  <c r="G95" i="12"/>
  <c r="I95" i="12"/>
  <c r="K95" i="12"/>
  <c r="M95" i="12"/>
  <c r="O95" i="12"/>
  <c r="Q95" i="12"/>
  <c r="V95" i="12"/>
  <c r="G96" i="12"/>
  <c r="M96" i="12" s="1"/>
  <c r="I96" i="12"/>
  <c r="K96" i="12"/>
  <c r="O96" i="12"/>
  <c r="Q96" i="12"/>
  <c r="V96" i="12"/>
  <c r="G97" i="12"/>
  <c r="I97" i="12"/>
  <c r="K97" i="12"/>
  <c r="M97" i="12"/>
  <c r="O97" i="12"/>
  <c r="Q97" i="12"/>
  <c r="V97" i="12"/>
  <c r="G98" i="12"/>
  <c r="M98" i="12" s="1"/>
  <c r="I98" i="12"/>
  <c r="K98" i="12"/>
  <c r="O98" i="12"/>
  <c r="Q98" i="12"/>
  <c r="V98" i="12"/>
  <c r="G100" i="12"/>
  <c r="I100" i="12"/>
  <c r="K100" i="12"/>
  <c r="M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I102" i="12"/>
  <c r="K102" i="12"/>
  <c r="M102" i="12"/>
  <c r="O102" i="12"/>
  <c r="Q102" i="12"/>
  <c r="V102" i="12"/>
  <c r="G103" i="12"/>
  <c r="O103" i="12"/>
  <c r="G104" i="12"/>
  <c r="I104" i="12"/>
  <c r="I103" i="12" s="1"/>
  <c r="K104" i="12"/>
  <c r="M104" i="12"/>
  <c r="O104" i="12"/>
  <c r="Q104" i="12"/>
  <c r="Q103" i="12" s="1"/>
  <c r="V104" i="12"/>
  <c r="G106" i="12"/>
  <c r="M106" i="12" s="1"/>
  <c r="I106" i="12"/>
  <c r="K106" i="12"/>
  <c r="K103" i="12" s="1"/>
  <c r="O106" i="12"/>
  <c r="Q106" i="12"/>
  <c r="V106" i="12"/>
  <c r="V103" i="12" s="1"/>
  <c r="G108" i="12"/>
  <c r="I108" i="12"/>
  <c r="K108" i="12"/>
  <c r="M108" i="12"/>
  <c r="O108" i="12"/>
  <c r="Q108" i="12"/>
  <c r="V108" i="12"/>
  <c r="G110" i="12"/>
  <c r="K110" i="12"/>
  <c r="O110" i="12"/>
  <c r="V110" i="12"/>
  <c r="G111" i="12"/>
  <c r="I111" i="12"/>
  <c r="I110" i="12" s="1"/>
  <c r="K111" i="12"/>
  <c r="M111" i="12"/>
  <c r="M110" i="12" s="1"/>
  <c r="O111" i="12"/>
  <c r="Q111" i="12"/>
  <c r="Q110" i="12" s="1"/>
  <c r="V111" i="12"/>
  <c r="AE113" i="12"/>
  <c r="AF113" i="12"/>
  <c r="I20" i="1"/>
  <c r="I19" i="1"/>
  <c r="I18" i="1"/>
  <c r="I17" i="1"/>
  <c r="I16" i="1"/>
  <c r="I64" i="1"/>
  <c r="J62" i="1" s="1"/>
  <c r="F48" i="1"/>
  <c r="G48" i="1"/>
  <c r="G25" i="1" s="1"/>
  <c r="A25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48" i="1" s="1"/>
  <c r="J60" i="1" l="1"/>
  <c r="J58" i="1"/>
  <c r="J56" i="1"/>
  <c r="J57" i="1"/>
  <c r="J59" i="1"/>
  <c r="J55" i="1"/>
  <c r="J61" i="1"/>
  <c r="J63" i="1"/>
  <c r="G26" i="1"/>
  <c r="A26" i="1"/>
  <c r="G28" i="1"/>
  <c r="G23" i="1"/>
  <c r="M12" i="16"/>
  <c r="M11" i="16" s="1"/>
  <c r="M47" i="15"/>
  <c r="AF62" i="15"/>
  <c r="M9" i="15"/>
  <c r="M8" i="15" s="1"/>
  <c r="M68" i="14"/>
  <c r="M8" i="14"/>
  <c r="M109" i="14"/>
  <c r="M108" i="14" s="1"/>
  <c r="M102" i="14"/>
  <c r="M101" i="14" s="1"/>
  <c r="M76" i="14"/>
  <c r="M74" i="14" s="1"/>
  <c r="G68" i="14"/>
  <c r="M63" i="14"/>
  <c r="M56" i="14" s="1"/>
  <c r="M14" i="14"/>
  <c r="AF55" i="13"/>
  <c r="M43" i="13"/>
  <c r="M40" i="13" s="1"/>
  <c r="M15" i="13"/>
  <c r="M8" i="13" s="1"/>
  <c r="M103" i="12"/>
  <c r="M73" i="12"/>
  <c r="G73" i="12"/>
  <c r="M72" i="12"/>
  <c r="M67" i="12" s="1"/>
  <c r="M63" i="12"/>
  <c r="M56" i="12" s="1"/>
  <c r="M14" i="12"/>
  <c r="M8" i="12" s="1"/>
  <c r="I39" i="1"/>
  <c r="I48" i="1" s="1"/>
  <c r="I21" i="1"/>
  <c r="J28" i="1"/>
  <c r="J26" i="1"/>
  <c r="G38" i="1"/>
  <c r="F38" i="1"/>
  <c r="J23" i="1"/>
  <c r="J24" i="1"/>
  <c r="J25" i="1"/>
  <c r="J27" i="1"/>
  <c r="E24" i="1"/>
  <c r="E26" i="1"/>
  <c r="J64" i="1" l="1"/>
  <c r="A23" i="1"/>
  <c r="J39" i="1"/>
  <c r="J48" i="1" s="1"/>
  <c r="J44" i="1"/>
  <c r="J40" i="1"/>
  <c r="J45" i="1"/>
  <c r="J41" i="1"/>
  <c r="J46" i="1"/>
  <c r="J42" i="1"/>
  <c r="J47" i="1"/>
  <c r="J43" i="1"/>
  <c r="A24" i="1" l="1"/>
  <c r="G24" i="1"/>
  <c r="A27" i="1" s="1"/>
  <c r="A29" i="1" l="1"/>
  <c r="G29" i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AcerNTB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AcerNTB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AcerNTB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AcerNTB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AcerNTB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<sst xmlns="http://schemas.openxmlformats.org/spreadsheetml/2006/main" count="1937" uniqueCount="381">
  <si>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</si>
  <si>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</si>
  <si>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</si>
  <si>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</si>
  <si>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</si>
  <si>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</si>
  <si>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</si>
  <si>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</si>
  <si>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</si>
  <si>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</si>
  <si>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</si>
  <si>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</si>
  <si>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</si>
  <si>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</si>
  <si>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</si>
  <si>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</si>
  <si>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</si>
  <si>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</si>
  <si>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</si>
  <si>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</si>
  <si>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</si>
  <si>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</si>
  <si>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</si>
  <si>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</si>
  <si>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</si>
  <si>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</si>
  <si>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</si>
  <si>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</si>
  <si>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</si>
  <si>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</si>
  <si>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</si>
  <si>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</si>
  <si>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</si>
  <si>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</si>
  <si>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</si>
  <si>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</si>
  <si>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</si>
  <si>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</si>
  <si>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</si>
  <si>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</si>
  <si>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</si>
  <si>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</si>
  <si>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</si>
  <si>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Vodohospodářeké úpravy návesního prostoru</t>
  </si>
  <si>
    <t>Obec Planá</t>
  </si>
  <si>
    <t>59</t>
  </si>
  <si>
    <t>Planá</t>
  </si>
  <si>
    <t>37001</t>
  </si>
  <si>
    <t>00581852</t>
  </si>
  <si>
    <t>Stavba</t>
  </si>
  <si>
    <t>0001</t>
  </si>
  <si>
    <t>Dešťová kanalizace - stoka 1</t>
  </si>
  <si>
    <t>Stoka 1</t>
  </si>
  <si>
    <t>0002</t>
  </si>
  <si>
    <t>Stoka 1 - přípojky</t>
  </si>
  <si>
    <t>Dešťová kanalizace - stoka 2</t>
  </si>
  <si>
    <t>Stoka 2</t>
  </si>
  <si>
    <t>Stoka 2 - přípojky</t>
  </si>
  <si>
    <t>0003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</si>
  <si>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</si>
  <si>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</si>
  <si>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</si>
  <si>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</si>
  <si>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</si>
  <si>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</si>
  <si>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</si>
  <si>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</si>
  <si>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4</t>
  </si>
  <si>
    <t>Vodorovné konstrukce</t>
  </si>
  <si>
    <t>5</t>
  </si>
  <si>
    <t>Komunikace pozemní</t>
  </si>
  <si>
    <t>8</t>
  </si>
  <si>
    <t>Trubní vedení</t>
  </si>
  <si>
    <t>9</t>
  </si>
  <si>
    <t>Ostatní konstrukce a práce, bourání</t>
  </si>
  <si>
    <t>99</t>
  </si>
  <si>
    <t>Staveništní přesun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</si>
  <si>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</si>
  <si>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</si>
  <si>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</si>
  <si>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</si>
  <si>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</si>
  <si>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</si>
  <si>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</si>
  <si>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</si>
  <si>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</si>
  <si>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</si>
  <si>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</si>
  <si>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</si>
  <si>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</si>
  <si>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</si>
  <si>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</si>
  <si>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</si>
  <si>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</si>
  <si>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</si>
  <si>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</si>
  <si>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</si>
  <si>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</si>
  <si>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</si>
  <si>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</si>
  <si>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</si>
  <si>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</si>
  <si>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</si>
  <si>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</si>
  <si>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</si>
  <si>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</si>
  <si>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113107242</t>
  </si>
  <si>
    <t>Odstranění podkladů nebo krytů strojně plochy jednotlivě přes 200 m2 spřemístěním hmot na skládku na vzdálenost do 20 m nebo s naložením na dopravní prostředek živičných, o tl. vrstvy přes 50 do 100</t>
  </si>
  <si>
    <t>m2</t>
  </si>
  <si>
    <t>RTS 15/ I</t>
  </si>
  <si>
    <t>Indiv</t>
  </si>
  <si>
    <t>Práce</t>
  </si>
  <si>
    <t>POL1_1</t>
  </si>
  <si>
    <t>komunikace - podkladní vrstva ACP tl. 100 mm : 18*1,0</t>
  </si>
  <si>
    <t>VV</t>
  </si>
  <si>
    <t>115101201</t>
  </si>
  <si>
    <t>Čerpání vody na dopravní výšku do 10 m s uvažovaným průměrným přítokem do 500 l/min</t>
  </si>
  <si>
    <t>hod</t>
  </si>
  <si>
    <t>RTS 21/ II</t>
  </si>
  <si>
    <t>25*8</t>
  </si>
  <si>
    <t>115101301</t>
  </si>
  <si>
    <t>Pohotovost záložní čerpací soupravy pro dopravní výšku do 10 m s uvažovaným průměrným přítokem do 500 l/min</t>
  </si>
  <si>
    <t>den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</si>
  <si>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</si>
  <si>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</t>
  </si>
  <si>
    <t>m</t>
  </si>
  <si>
    <t>25</t>
  </si>
  <si>
    <t>174101101</t>
  </si>
  <si>
    <t>Zásyp sypaninou z jakékoliv horniny s uložením výkopku ve vrstvách se zhutněním jam, šachet, rýh nebo kolem objektů v těchto vykopávkách</t>
  </si>
  <si>
    <t>m3</t>
  </si>
  <si>
    <t>zásyp vytěženou zeminou = výkop-obsyp-lože : 319,5-127,8-21,3</t>
  </si>
  <si>
    <t>199000002</t>
  </si>
  <si>
    <t>Poplatek za skládku horniny 1- 4</t>
  </si>
  <si>
    <t xml:space="preserve">t     </t>
  </si>
  <si>
    <t>POL1_</t>
  </si>
  <si>
    <t>170,4*1,7</t>
  </si>
  <si>
    <t>113107163</t>
  </si>
  <si>
    <t>Odstranění podkladů nebo krytů strojně plochy jednotlivě přes 50 m2 do 200 m2 spřemístěním hmot na skládku na vzdálenost do 20 m nebo s naložením na dopravní prostředek zkameniva hrubého drceného, o</t>
  </si>
  <si>
    <t>URS</t>
  </si>
  <si>
    <t>113154253</t>
  </si>
  <si>
    <t>Frézování živičného podkladu nebo krytu s naložením na dopravní prostředek plochy přes 500 do 1 000 m2 s překážkami vtrase pruhu šířky do 1 m, tloušťky vrstvy 50 mm</t>
  </si>
  <si>
    <t>119001403</t>
  </si>
  <si>
    <t>119001405</t>
  </si>
  <si>
    <t>119001406</t>
  </si>
  <si>
    <t>121151103</t>
  </si>
  <si>
    <t>Sejmutí ornice strojně při souvislé ploše do 100 m2, tl. vrstvy do 200 mm</t>
  </si>
  <si>
    <t>sejmutí ornice v tl. 0,15 m : 213*1,0*0,15</t>
  </si>
  <si>
    <t>129001101</t>
  </si>
  <si>
    <t>Příplatek k cenám vykopávek za ztížení vykopávky v blízkosti podzemního vedení nebo výbušnin v horninách jakékoliv třídy</t>
  </si>
  <si>
    <t>výkop v blízkosti podzemních vedení : 159,75*2*0,5</t>
  </si>
  <si>
    <t>132254206</t>
  </si>
  <si>
    <t>Hloubení zapažených rýh šířky přes 800 do 2 000 mm strojně s urovnáním dna do předepsaného profilu a spádu v hornině třídy těžitelnosti I skupiny 3 přes 1 000 do 5 000 m3</t>
  </si>
  <si>
    <t>50% výkopů v hornině tř. 3 : 213*1,0*1,5*0,5</t>
  </si>
  <si>
    <t>132354206</t>
  </si>
  <si>
    <t>Hloubení zapažených rýh šířky přes 800 do 2 000 mm strojně s urovnáním dna do předepsaného profilu a spádu v hornině třídy těžitelnosti II skupiny 4 přes 1 000 do 5 000 m3</t>
  </si>
  <si>
    <t>50% výkopů v hornině tř. 4 : 213*1,0*1,5*0,5</t>
  </si>
  <si>
    <t>162451126</t>
  </si>
  <si>
    <t>Vodorovné přemístění výkopku nebo sypaniny po suchu na obvyklém dopravním prostředku, bez naložení výkopku, avšak se složením bez rozhrnutí z horniny třídy těžitelnosti II na vzdálenost skupiny 4 a 5</t>
  </si>
  <si>
    <t>odvoz přebytečné zeminy na skládku do 2 km : 213*1,0*(1,5-0,8)</t>
  </si>
  <si>
    <t>167151111</t>
  </si>
  <si>
    <t>Nakládání, skládání a překládání neulehlého výkopku nebo sypaniny strojně nakládání, množství přes 100 m3, zhornin třídy těžitelnosti I, skupiny 1 až 3</t>
  </si>
  <si>
    <t>"ornice ke zpětnému rozprostření"   682,5*0,15 : 213*1,0*0,15</t>
  </si>
  <si>
    <t>"zemina ke zpětnému zásypu"   1392,840 : 213*1,0*0,8</t>
  </si>
  <si>
    <t>167151112</t>
  </si>
  <si>
    <t>Nakládání, skládání a překládání neulehlého výkopku nebo sypaniny strojně nakládání, množství přes 100 m3, zhornin třídy těžitelnosti II, skpiny 4 a 5</t>
  </si>
  <si>
    <t>"zemina ke zpětnému zásypu" : 213*1,0*0,8</t>
  </si>
  <si>
    <t>171251201</t>
  </si>
  <si>
    <t>Uložení sypaniny na skládky nebo meziskládky bez hutnění s upravením uložené sypaniny do předepsaného tvaru</t>
  </si>
  <si>
    <t>159,75*2</t>
  </si>
  <si>
    <t>175151101</t>
  </si>
  <si>
    <t>Obsypání potrubí strojně sypaninou z vhodných hornin tř. 1 až 4 nebo materiálem připraveným podél výkopu ve vzdálenosti do 3 m od jeho kraje, pro jakoukoliv hloubku výkopu a míru zhutnění bez</t>
  </si>
  <si>
    <t>obsyp potrubí ŠD 0/16 : 213*1,0*0,6</t>
  </si>
  <si>
    <t>181252305</t>
  </si>
  <si>
    <t>Úprava pláně strojně na násypech se zhutněním</t>
  </si>
  <si>
    <t>213*1,0</t>
  </si>
  <si>
    <t>181351003</t>
  </si>
  <si>
    <t>Rozprostření a urovnání ornice v rovině nebo ve svahu sklonu do 1:5 strojně při souvislé ploše do 100 m2, tl. vrstvy do 200 mm</t>
  </si>
  <si>
    <t>181411121</t>
  </si>
  <si>
    <t>Založení trávníku na půdě předem připravené plochy do 1000 m2 výsevem včetně utažení lučního v rovině nebo na svahu do 1:5</t>
  </si>
  <si>
    <t>213</t>
  </si>
  <si>
    <t>00572472</t>
  </si>
  <si>
    <t>osivo směs travní krajinná-rovinná</t>
  </si>
  <si>
    <t>kg</t>
  </si>
  <si>
    <t>SPCM</t>
  </si>
  <si>
    <t>Specifikace</t>
  </si>
  <si>
    <t>POL3_0</t>
  </si>
  <si>
    <t>15</t>
  </si>
  <si>
    <t>58344155</t>
  </si>
  <si>
    <t>štěrkodrť frakce 0/16</t>
  </si>
  <si>
    <t>t</t>
  </si>
  <si>
    <t>ŠD 0/16 na obsyp potrubí : 213*1,0*0,6*1,9</t>
  </si>
  <si>
    <t>359901211</t>
  </si>
  <si>
    <t>Monitoring stok (kamerový systém) jakékoli výšky nová kanalizace</t>
  </si>
  <si>
    <t>451573111</t>
  </si>
  <si>
    <t>Lože pod potrubí, stoky a drobné objekty v otevřeném výkopu z písku a štěrkopísku</t>
  </si>
  <si>
    <t>štěrkopískové lože pod potrubím : 213*1,0*0,1</t>
  </si>
  <si>
    <t>452112111</t>
  </si>
  <si>
    <t>Osazení betonových dílců prstenců nebo rámů pod poklopy a mříže, výšky do 100 mm</t>
  </si>
  <si>
    <t>kus</t>
  </si>
  <si>
    <t>452112121</t>
  </si>
  <si>
    <t>Osazení betonových dílců prstenců nebo rámů pod poklopy a mříže, výšky přes 100 do 200 mm</t>
  </si>
  <si>
    <t>59224176</t>
  </si>
  <si>
    <t>prstenec šachtový vyrovnávací betonový 625x120x80mm</t>
  </si>
  <si>
    <t>59224184</t>
  </si>
  <si>
    <t>prstenec šachtový vyrovnávací betonový 625x120x40mm</t>
  </si>
  <si>
    <t>59224185</t>
  </si>
  <si>
    <t>prstenec šachtový vyrovnávací betonový 625x120x60mm</t>
  </si>
  <si>
    <t>59224187</t>
  </si>
  <si>
    <t>prstenec šachtový vyrovnávací betonový 625x120x100mm</t>
  </si>
  <si>
    <t>564851111</t>
  </si>
  <si>
    <t>Podklad ze štěrkodrti ŠD s rozprostřením a zhutněním, po zhutnění tl. 150 mm</t>
  </si>
  <si>
    <t>18*2,0</t>
  </si>
  <si>
    <t>564750111</t>
  </si>
  <si>
    <t>Podklad nebo kryt z kameniva hrubého drceného vel. 0-32 mm s rozprostřením a zhutněním, po zhutnění tl. 150 mm</t>
  </si>
  <si>
    <t>565155111</t>
  </si>
  <si>
    <t>Asfaltový beton vrstva podkladní ACP 16 (obalované kamenivo střednězrnné - OKS) s rozprostřením a zhutněním v pruhu šířky do 3 m, po zhutnění tl. 70 mm</t>
  </si>
  <si>
    <t>577134111</t>
  </si>
  <si>
    <t>Asfaltový beton vrstva obrusná ACO 11 (ABS) s rozprostřením a se zhutněním znemodifikovaného asfaltu v pruhu šířky do 3 m tř. I, po zhutnění tl. 40 mm</t>
  </si>
  <si>
    <t>850315121</t>
  </si>
  <si>
    <t>Výřez nebo výsek na potrubí z trub litinových tlakových nebo plastických hmot DN 150</t>
  </si>
  <si>
    <t>894411311</t>
  </si>
  <si>
    <t>Osazení železobetonových dílců pro šachty skruží rovných</t>
  </si>
  <si>
    <t>894412411</t>
  </si>
  <si>
    <t>Osazení železobetonových dílců pro šachty skruží přechodových</t>
  </si>
  <si>
    <t>894414111</t>
  </si>
  <si>
    <t>Osazení železobetonových dílců pro šachty skruží základových (dno)</t>
  </si>
  <si>
    <t>894432112</t>
  </si>
  <si>
    <t>Osazení plastové šachty revizní prům.425 mm, Wavin</t>
  </si>
  <si>
    <t>RTS 21/ I</t>
  </si>
  <si>
    <t>871370410</t>
  </si>
  <si>
    <t>Montáž kanalizačního potrubí z plastů z PVC SN 10 DN 300</t>
  </si>
  <si>
    <t>871370411R</t>
  </si>
  <si>
    <t>Montáž kanalizačního potrubí z plastů z PVC SN 10 DN 500</t>
  </si>
  <si>
    <t>Vlastní</t>
  </si>
  <si>
    <t>877370420</t>
  </si>
  <si>
    <t>Montáž tvarovek na kanalizačním plastovém potrubí z polypropylenu PP korugovaného nebo žebrovaného odboček DN 300</t>
  </si>
  <si>
    <t>10</t>
  </si>
  <si>
    <t>899104112</t>
  </si>
  <si>
    <t>Osazení poklopů litinových a ocelových včetně rámů pro třídu zatížení D400, E600</t>
  </si>
  <si>
    <t>Š1-Š8 : 8</t>
  </si>
  <si>
    <t>899722114</t>
  </si>
  <si>
    <t>Krytí potrubí z plastů výstražnou fólií z PVC šířky 40 cm</t>
  </si>
  <si>
    <t>89990-R</t>
  </si>
  <si>
    <t>Napojení potrubí do stávající šachty</t>
  </si>
  <si>
    <t>286114017</t>
  </si>
  <si>
    <t>Trubka kanalizační PVC SN10 300x6000mm hladká PVC-U, oranžová</t>
  </si>
  <si>
    <t>(184/6)*1,1</t>
  </si>
  <si>
    <t>2861421023</t>
  </si>
  <si>
    <t>Trubka kanalizační PVC SN 10  500x6000 mm korugovaná, PP, modrá</t>
  </si>
  <si>
    <t>POL3_</t>
  </si>
  <si>
    <t>(29/6)*1,1</t>
  </si>
  <si>
    <t>28618-R</t>
  </si>
  <si>
    <t>odbočka PVC 45° DN 300/150, SN10</t>
  </si>
  <si>
    <t>přípojky DP11-DP21 : 11</t>
  </si>
  <si>
    <t>28697068.A</t>
  </si>
  <si>
    <t>Manžeta teleskopická DN 400/315 z EPDM</t>
  </si>
  <si>
    <t>28697076.A</t>
  </si>
  <si>
    <t>Poklop teleskopický DN 315 B 125 G</t>
  </si>
  <si>
    <t>286971520</t>
  </si>
  <si>
    <t>Dno šachtové TEGRA 600/315mm přímé pro potrubí KG</t>
  </si>
  <si>
    <t>28697153</t>
  </si>
  <si>
    <t>Roura šachtová plastová  bez hrdla 600/1000 mm</t>
  </si>
  <si>
    <t>55241017</t>
  </si>
  <si>
    <t>poklop šachtový litinový kruhový DN 600, D400 pro běžný provoz, logo obce Planá</t>
  </si>
  <si>
    <t>59223-R</t>
  </si>
  <si>
    <t>dno betonové šachty kanalizační TBZ-Q 1000-525 KOM</t>
  </si>
  <si>
    <t>59224161</t>
  </si>
  <si>
    <t>skruž kanalizační s ocelovými stupadly 100x50x12cm</t>
  </si>
  <si>
    <t>59224329.A</t>
  </si>
  <si>
    <t>Konus šachetní TBR-Q.1 100-63/58/10 KPS 1000/625/580</t>
  </si>
  <si>
    <t>919735112</t>
  </si>
  <si>
    <t>Řezání stávajícího živičného krytu nebo podkladu hloubky přes 50 do 100 mm</t>
  </si>
  <si>
    <t>18*2</t>
  </si>
  <si>
    <t>919732211</t>
  </si>
  <si>
    <t>Styčná pracovní spára při napojení nového živičného povrchu na stávající se zalitím za tepla modifikovanou asfaltovou hmotou s posypem vápenným hydrátem šířky do 15 mm, hloubky do 25 mm včetně</t>
  </si>
  <si>
    <t>979054451</t>
  </si>
  <si>
    <t>Očištění vybouraných prvků komunikací od spojovacího materiálu s odklizením a uložením očištěných hmot a spojovacího materiálu na skládku na vzdálenost do 10 m zámkových dlaždic svyplněním spár</t>
  </si>
  <si>
    <t>18*1,0</t>
  </si>
  <si>
    <t>998276101</t>
  </si>
  <si>
    <t>Přesun hmot, trubní vedení plastová, otevř. výkop</t>
  </si>
  <si>
    <t>Přesun hmot</t>
  </si>
  <si>
    <t>POL7_</t>
  </si>
  <si>
    <t>SUM</t>
  </si>
  <si>
    <t>Poznámky uchazeče k zadání</t>
  </si>
  <si>
    <t>POPUZIV</t>
  </si>
  <si>
    <t>END</t>
  </si>
  <si>
    <t>DP 1 - DP 10 : 9*(10*0,8*0,8)</t>
  </si>
  <si>
    <t>57,6*1,7</t>
  </si>
  <si>
    <t>9*(10*0,8)</t>
  </si>
  <si>
    <t>132254204</t>
  </si>
  <si>
    <t>Hloubení zapažených rýh šířky přes 800 do 2 000 mm strojně s urovnáním dna do předepsaného profilu a spádu v hornině třídy těžitelnosti I skupiny 3 přes 100 do 500 m3</t>
  </si>
  <si>
    <t>9*(10*0,8*1,5*0,5)</t>
  </si>
  <si>
    <t>132354204</t>
  </si>
  <si>
    <t>Hloubení zapažených rýh šířky přes 800 do 2 000 mm strojně s urovnáním dna do předepsaného profilu a spádu v hornině třídy těžitelnosti II skupiny 4 přes 100 do 500 m3</t>
  </si>
  <si>
    <t>9*(10*0,8*0,7)</t>
  </si>
  <si>
    <t>"ornice ke zpětnému rozprostření" : 9*(10*0,8*0,15)</t>
  </si>
  <si>
    <t>"zemina ke zpětnému zásypu" : 9*(10*0,8*0,7)</t>
  </si>
  <si>
    <t>9*(10*0,8*0,6)</t>
  </si>
  <si>
    <t>9*(10*0,8*0,6*1,9)</t>
  </si>
  <si>
    <t>9*10</t>
  </si>
  <si>
    <t>9*(10*0,8*0,1)</t>
  </si>
  <si>
    <t>871310310</t>
  </si>
  <si>
    <t>Montáž kanalizačního potrubí z plastů z PVC DN 150</t>
  </si>
  <si>
    <t>877310310</t>
  </si>
  <si>
    <t>Montáž tvarovek na kanalizačním plastovém potrubí z PVC hladkého plnostěnného kolen DN 150</t>
  </si>
  <si>
    <t>894812001</t>
  </si>
  <si>
    <t>Revizní a čistící šachta pro hladké trouby DN 400 šachtové dno (DN šachty / DN trubního vedení) DN 400/150 přímý tok</t>
  </si>
  <si>
    <t>894812032</t>
  </si>
  <si>
    <t>Revizní a čistící šachta pro hladké trouby DN 400 roura šachtová bez hrdla, světlé hloubky 1500 mm</t>
  </si>
  <si>
    <t>894812041</t>
  </si>
  <si>
    <t>Revizní a čistící šachta pro hladké trouby DN 400 roura šachtová  Příplatek kcenám 2031 - 2035 za uříznutí šachtové roury</t>
  </si>
  <si>
    <t>894812063</t>
  </si>
  <si>
    <t>Revizní a čistící šachta pro hladké trouby DN 400 poklop litinový (pro třídu zatížení) plný do teleskopické trubky (D400)</t>
  </si>
  <si>
    <t>286111903R01</t>
  </si>
  <si>
    <t>Trubka kanalizační PVC SN 10 DN 150/6000 hladká, s hrdlem, červenohnědá</t>
  </si>
  <si>
    <t>(9*10)/6*1,1</t>
  </si>
  <si>
    <t>28617182</t>
  </si>
  <si>
    <t>koleno kanalizační PVC 15°-45° DN 150, SN10</t>
  </si>
  <si>
    <t>komunikace - podkladní vrstva ACP tl. 100 mm : 12,5*1,0</t>
  </si>
  <si>
    <t>20*8</t>
  </si>
  <si>
    <t>20</t>
  </si>
  <si>
    <t>zásyp vytěženou zeminou = výkop-obsyp-lože : 268-106,8-17,8</t>
  </si>
  <si>
    <t>267*1,7</t>
  </si>
  <si>
    <t>sejmutí ornice v tl. 0,15 m : 178*1,0*0,15</t>
  </si>
  <si>
    <t>výkop v blízkosti podzemních vedení : 133,5*2*0,5</t>
  </si>
  <si>
    <t>50% výkopů v hornině tř. 3 : 178*1,0*1,5*0,5</t>
  </si>
  <si>
    <t>50% výkopů v hornině tř. 4 : 178*1,0*1,5*0,5</t>
  </si>
  <si>
    <t>odvoz přebytečné zeminy na skládku do 2 km : 178*1,0*(1,5-0,8)</t>
  </si>
  <si>
    <t>"ornice ke zpětnému rozprostření"   682,5*0,15 : 178*1,0*0,15</t>
  </si>
  <si>
    <t>"zemina ke zpětnému zásypu"   1392,840 : 178*1,0*0,8</t>
  </si>
  <si>
    <t>"zemina ke zpětnému zásypu" : 178*1,0*0,8</t>
  </si>
  <si>
    <t>133,5*2</t>
  </si>
  <si>
    <t>obsyp potrubí ŠD 0/16 : 178*1,0*0,6</t>
  </si>
  <si>
    <t>178*1,0</t>
  </si>
  <si>
    <t>178</t>
  </si>
  <si>
    <t>ŠD 0/16 na obsyp potrubí : 178*1,0*0,6*1,9</t>
  </si>
  <si>
    <t>štěrkopískové lože pod potrubím : 178*1,0*0,1</t>
  </si>
  <si>
    <t>59224188</t>
  </si>
  <si>
    <t>prstenec šachtový vyrovnávací betonový 625x120x120mm</t>
  </si>
  <si>
    <t>15*2,0</t>
  </si>
  <si>
    <t>Montáž kanalizačního potrubí z plastů z polypropylenu PP korugovaného nebo žebrovaného SN 10 DN 300</t>
  </si>
  <si>
    <t>12</t>
  </si>
  <si>
    <t>Š10-Š18 : 9</t>
  </si>
  <si>
    <t>(178/6)*1,1</t>
  </si>
  <si>
    <t>12,5*2</t>
  </si>
  <si>
    <t>12,5*1,0</t>
  </si>
  <si>
    <t>113107322</t>
  </si>
  <si>
    <t>Odstranění podkladů nebo krytů strojně plochy jednotlivě do 50 m2 spřemístěním hmot na skládku na vzdálenost do 3 m nebo s naložením na dopravní prostředek zkameniva hrubého drceného, o tl. vrstvy</t>
  </si>
  <si>
    <t>24</t>
  </si>
  <si>
    <t>113107330</t>
  </si>
  <si>
    <t>Odstranění podkladů nebo krytů strojně plochy jednotlivě do 50 m2 spřemístěním hmot na skládku na vzdálenost do 3 m nebo s naložením na dopravní prostředek zbetonu prostého, o tl. vrstvy do 100 mm</t>
  </si>
  <si>
    <t>DP 11 - DP 21 : 11*(15*0,8*0,8)</t>
  </si>
  <si>
    <t>105,6*1,7</t>
  </si>
  <si>
    <t>113106071</t>
  </si>
  <si>
    <t>Rozebrání dlažeb a dílců při překopech inženýrských sítí spřemístěním hmot na skládku na vzdálenost do 3 m nebo snaložením na dopravní prostředek ručně vozovek a ploch, sjakoukoliv výplní spár ze</t>
  </si>
  <si>
    <t>2*(10*0,8*0,25)</t>
  </si>
  <si>
    <t>113107182</t>
  </si>
  <si>
    <t>Odstranění podkladů nebo krytů strojně plochy jednotlivě přes 50 m2 do 200 m2 spřemístěním hmot na skládku na vzdálenost do 20 m nebo s naložením na dopravní prostředek živičných, o tl. vrstvy přes</t>
  </si>
  <si>
    <t>11*(15*0,8)</t>
  </si>
  <si>
    <t>11*(15*0,8*1,5*0,5)</t>
  </si>
  <si>
    <t>11*(15*0,8*0,7)</t>
  </si>
  <si>
    <t>"ornice ke zpětnému rozprostření" : 11*(15*0,8*0,15)</t>
  </si>
  <si>
    <t>"zemina ke zpětnému zásypu" : 11*(15*0,8*0,7)</t>
  </si>
  <si>
    <t>11*(15*0,8*0,6)</t>
  </si>
  <si>
    <t>11*(15*0,8*0,6*1,9)</t>
  </si>
  <si>
    <t>11*15</t>
  </si>
  <si>
    <t>11*(15*0,8*0,1)</t>
  </si>
  <si>
    <t>Revizní a čistící šachta pro hladké trouby DN 400 roura šachtová korugovaná bez hrdla, světlé hloubky 1500 mm</t>
  </si>
  <si>
    <t>Revizní a čistící šachta  pro hladké trouby DN 400 roura šachtová  Příplatek kcenám 2031 - 2035 za uříznutí šachtové roury</t>
  </si>
  <si>
    <t>Revizní a čistící šachta hladké trouby DN 400 poklop litinový (pro třídu zatížení) plný do teleskopické trubky (D400)</t>
  </si>
  <si>
    <t>(11*15)/6*1,1</t>
  </si>
  <si>
    <t>005111021R</t>
  </si>
  <si>
    <t>Vytyčení inženýrských sítí</t>
  </si>
  <si>
    <t>Soubor</t>
  </si>
  <si>
    <t>VRN</t>
  </si>
  <si>
    <t>POL99_8</t>
  </si>
  <si>
    <t>005111020R</t>
  </si>
  <si>
    <t>Vytyčení stavby</t>
  </si>
  <si>
    <t>005241020R</t>
  </si>
  <si>
    <t xml:space="preserve">Geodetické zaměření skutečného provedení  </t>
  </si>
  <si>
    <t>Vodohospodářské úpravy návesního prostoru - I.etapa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</si>
</sst>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9" t="s">
        <v>41</v>
      </c>
      <c r="B2" s="189"/>
      <c r="C2" s="189"/>
      <c r="D2" s="189"/>
      <c r="E2" s="189"/>
      <c r="F2" s="189"/>
      <c r="G2" s="18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7"/>
  <sheetViews>
    <sheetView showGridLines="0" tabSelected="1" topLeftCell="B4" zoomScaleNormal="100" zoomScaleSheetLayoutView="75" workbookViewId="0">
      <selection activeCell="N16" sqref="N16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4" t="s">
        <v>4</v>
      </c>
      <c r="C1" s="225"/>
      <c r="D1" s="225"/>
      <c r="E1" s="225"/>
      <c r="F1" s="225"/>
      <c r="G1" s="225"/>
      <c r="H1" s="225"/>
      <c r="I1" s="225"/>
      <c r="J1" s="226"/>
    </row>
    <row r="2" spans="1:15" ht="36" customHeight="1" x14ac:dyDescent="0.2">
      <c r="A2" s="2"/>
      <c r="B2" s="76" t="s">
        <v>24</v>
      </c>
      <c r="C2" s="77"/>
      <c r="D2" s="78"/>
      <c r="E2" s="230" t="s">
        <v>380</v>
      </c>
      <c r="F2" s="231"/>
      <c r="G2" s="231"/>
      <c r="H2" s="231"/>
      <c r="I2" s="231"/>
      <c r="J2" s="232"/>
      <c r="O2" s="1"/>
    </row>
    <row r="3" spans="1:15" ht="27" hidden="1" customHeight="1" x14ac:dyDescent="0.2">
      <c r="A3" s="2"/>
      <c r="B3" s="79"/>
      <c r="C3" s="77"/>
      <c r="D3" s="80"/>
      <c r="E3" s="233"/>
      <c r="F3" s="234"/>
      <c r="G3" s="234"/>
      <c r="H3" s="234"/>
      <c r="I3" s="234"/>
      <c r="J3" s="235"/>
    </row>
    <row r="4" spans="1:15" ht="23.25" customHeight="1" x14ac:dyDescent="0.2">
      <c r="A4" s="2"/>
      <c r="B4" s="81"/>
      <c r="C4" s="82"/>
      <c r="D4" s="83"/>
      <c r="E4" s="214"/>
      <c r="F4" s="214"/>
      <c r="G4" s="214"/>
      <c r="H4" s="214"/>
      <c r="I4" s="214"/>
      <c r="J4" s="215"/>
    </row>
    <row r="5" spans="1:15" ht="24" customHeight="1" x14ac:dyDescent="0.2">
      <c r="A5" s="2"/>
      <c r="B5" s="31" t="s">
        <v>23</v>
      </c>
      <c r="D5" s="218" t="s">
        <v>44</v>
      </c>
      <c r="E5" s="219"/>
      <c r="F5" s="219"/>
      <c r="G5" s="219"/>
      <c r="H5" s="18" t="s">
        <v>42</v>
      </c>
      <c r="I5" s="85" t="s">
        <v>48</v>
      </c>
      <c r="J5" s="8"/>
    </row>
    <row r="6" spans="1:15" ht="15.75" customHeight="1" x14ac:dyDescent="0.2">
      <c r="A6" s="2"/>
      <c r="B6" s="28"/>
      <c r="C6" s="55"/>
      <c r="D6" s="220" t="s">
        <v>45</v>
      </c>
      <c r="E6" s="221"/>
      <c r="F6" s="221"/>
      <c r="G6" s="221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84" t="s">
        <v>47</v>
      </c>
      <c r="E7" s="222" t="s">
        <v>46</v>
      </c>
      <c r="F7" s="223"/>
      <c r="G7" s="223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7"/>
      <c r="E11" s="237"/>
      <c r="F11" s="237"/>
      <c r="G11" s="237"/>
      <c r="H11" s="18" t="s">
        <v>42</v>
      </c>
      <c r="I11" s="87"/>
      <c r="J11" s="8"/>
    </row>
    <row r="12" spans="1:15" ht="15.75" customHeight="1" x14ac:dyDescent="0.2">
      <c r="A12" s="2"/>
      <c r="B12" s="28"/>
      <c r="C12" s="55"/>
      <c r="D12" s="213"/>
      <c r="E12" s="213"/>
      <c r="F12" s="213"/>
      <c r="G12" s="213"/>
      <c r="H12" s="18" t="s">
        <v>36</v>
      </c>
      <c r="I12" s="87"/>
      <c r="J12" s="8"/>
    </row>
    <row r="13" spans="1:15" ht="15.75" customHeight="1" x14ac:dyDescent="0.2">
      <c r="A13" s="2"/>
      <c r="B13" s="29"/>
      <c r="C13" s="56"/>
      <c r="D13" s="86"/>
      <c r="E13" s="216"/>
      <c r="F13" s="217"/>
      <c r="G13" s="217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6"/>
      <c r="F15" s="236"/>
      <c r="G15" s="238"/>
      <c r="H15" s="238"/>
      <c r="I15" s="238" t="s">
        <v>31</v>
      </c>
      <c r="J15" s="239"/>
    </row>
    <row r="16" spans="1:15" ht="23.25" customHeight="1" x14ac:dyDescent="0.2">
      <c r="A16" s="140" t="s">
        <v>26</v>
      </c>
      <c r="B16" s="38" t="s">
        <v>26</v>
      </c>
      <c r="C16" s="62"/>
      <c r="D16" s="63"/>
      <c r="E16" s="202"/>
      <c r="F16" s="203"/>
      <c r="G16" s="202"/>
      <c r="H16" s="203"/>
      <c r="I16" s="202">
        <f>SUMIF(F55:F63,A16,I55:I63)+SUMIF(F55:F63,"PSU",I55:I63)</f>
        <v>0</v>
      </c>
      <c r="J16" s="204"/>
    </row>
    <row r="17" spans="1:10" ht="23.25" customHeight="1" x14ac:dyDescent="0.2">
      <c r="A17" s="140" t="s">
        <v>27</v>
      </c>
      <c r="B17" s="38" t="s">
        <v>27</v>
      </c>
      <c r="C17" s="62"/>
      <c r="D17" s="63"/>
      <c r="E17" s="202"/>
      <c r="F17" s="203"/>
      <c r="G17" s="202"/>
      <c r="H17" s="203"/>
      <c r="I17" s="202">
        <f>SUMIF(F55:F63,A17,I55:I63)</f>
        <v>0</v>
      </c>
      <c r="J17" s="204"/>
    </row>
    <row r="18" spans="1:10" ht="23.25" customHeight="1" x14ac:dyDescent="0.2">
      <c r="A18" s="140" t="s">
        <v>28</v>
      </c>
      <c r="B18" s="38" t="s">
        <v>28</v>
      </c>
      <c r="C18" s="62"/>
      <c r="D18" s="63"/>
      <c r="E18" s="202"/>
      <c r="F18" s="203"/>
      <c r="G18" s="202"/>
      <c r="H18" s="203"/>
      <c r="I18" s="202">
        <f>SUMIF(F55:F63,A18,I55:I63)</f>
        <v>0</v>
      </c>
      <c r="J18" s="204"/>
    </row>
    <row r="19" spans="1:10" ht="23.25" customHeight="1" x14ac:dyDescent="0.2">
      <c r="A19" s="140" t="s">
        <v>77</v>
      </c>
      <c r="B19" s="38" t="s">
        <v>29</v>
      </c>
      <c r="C19" s="62"/>
      <c r="D19" s="63"/>
      <c r="E19" s="202"/>
      <c r="F19" s="203"/>
      <c r="G19" s="202"/>
      <c r="H19" s="203"/>
      <c r="I19" s="202">
        <f>SUMIF(F55:F63,A19,I55:I63)</f>
        <v>0</v>
      </c>
      <c r="J19" s="204"/>
    </row>
    <row r="20" spans="1:10" ht="23.25" customHeight="1" x14ac:dyDescent="0.2">
      <c r="A20" s="140" t="s">
        <v>78</v>
      </c>
      <c r="B20" s="38" t="s">
        <v>30</v>
      </c>
      <c r="C20" s="62"/>
      <c r="D20" s="63"/>
      <c r="E20" s="202"/>
      <c r="F20" s="203"/>
      <c r="G20" s="202"/>
      <c r="H20" s="203"/>
      <c r="I20" s="202">
        <f>SUMIF(F55:F63,A20,I55:I63)</f>
        <v>0</v>
      </c>
      <c r="J20" s="204"/>
    </row>
    <row r="21" spans="1:10" ht="23.25" customHeight="1" x14ac:dyDescent="0.2">
      <c r="A21" s="2"/>
      <c r="B21" s="48" t="s">
        <v>31</v>
      </c>
      <c r="C21" s="64"/>
      <c r="D21" s="65"/>
      <c r="E21" s="205"/>
      <c r="F21" s="240"/>
      <c r="G21" s="205"/>
      <c r="H21" s="240"/>
      <c r="I21" s="205">
        <f>SUM(I16:J20)</f>
        <v>0</v>
      </c>
      <c r="J21" s="206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0">
        <f>ZakladDPHSniVypocet</f>
        <v>0</v>
      </c>
      <c r="H23" s="201"/>
      <c r="I23" s="2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8">
        <f>A23</f>
        <v>0</v>
      </c>
      <c r="H24" s="199"/>
      <c r="I24" s="1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0">
        <f>ZakladDPHZaklVypocet</f>
        <v>0</v>
      </c>
      <c r="H25" s="201"/>
      <c r="I25" s="2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7">
        <f>A25</f>
        <v>0</v>
      </c>
      <c r="H26" s="228"/>
      <c r="I26" s="22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9">
        <f>CenaCelkem-(ZakladDPHSni+DPHSni+ZakladDPHZakl+DPHZakl)</f>
        <v>0</v>
      </c>
      <c r="H27" s="229"/>
      <c r="I27" s="229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25</v>
      </c>
      <c r="C28" s="115"/>
      <c r="D28" s="115"/>
      <c r="E28" s="116"/>
      <c r="F28" s="117"/>
      <c r="G28" s="208">
        <f>ZakladDPHSniVypocet+ZakladDPHZaklVypocet</f>
        <v>0</v>
      </c>
      <c r="H28" s="208"/>
      <c r="I28" s="208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37</v>
      </c>
      <c r="C29" s="119"/>
      <c r="D29" s="119"/>
      <c r="E29" s="119"/>
      <c r="F29" s="120"/>
      <c r="G29" s="207">
        <f>A27</f>
        <v>0</v>
      </c>
      <c r="H29" s="207"/>
      <c r="I29" s="207"/>
      <c r="J29" s="121" t="s">
        <v>60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9"/>
      <c r="E34" s="210"/>
      <c r="G34" s="211"/>
      <c r="H34" s="212"/>
      <c r="I34" s="212"/>
      <c r="J34" s="25"/>
    </row>
    <row r="35" spans="1:10" ht="12.75" customHeight="1" x14ac:dyDescent="0.2">
      <c r="A35" s="2"/>
      <c r="B35" s="2"/>
      <c r="D35" s="197" t="s">
        <v>2</v>
      </c>
      <c r="E35" s="1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customHeight="1" x14ac:dyDescent="0.2">
      <c r="A38" s="90" t="s">
        <v>39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49</v>
      </c>
      <c r="C39" s="192"/>
      <c r="D39" s="192"/>
      <c r="E39" s="192"/>
      <c r="F39" s="101">
        <f>'0001 0001 Pol'!AE113+'0001 0002 Pol'!AE55+'0002 0001 Pol'!AE111+'0002 0002 Pol'!AE62+'0003 0001 Pol'!AE14</f>
        <v>0</v>
      </c>
      <c r="G39" s="102">
        <f>'0001 0001 Pol'!AF113+'0001 0002 Pol'!AF55+'0002 0001 Pol'!AF111+'0002 0002 Pol'!AF62+'0003 0001 Pol'!AF14</f>
        <v>0</v>
      </c>
      <c r="H39" s="103">
        <f t="shared" ref="H39:H47" si="1">(F39*SazbaDPH1/100)+(G39*SazbaDPH2/100)</f>
        <v>0</v>
      </c>
      <c r="I39" s="103">
        <f t="shared" ref="I39:I47" si="2">F39+G39+H39</f>
        <v>0</v>
      </c>
      <c r="J39" s="104" t="str">
        <f t="shared" ref="J39:J47" si="3">IF(CenaCelkemVypocet=0,"",I39/CenaCelkemVypocet*100)</f>
        <v/>
      </c>
    </row>
    <row r="40" spans="1:10" ht="25.5" customHeight="1" x14ac:dyDescent="0.2">
      <c r="A40" s="90">
        <v>2</v>
      </c>
      <c r="B40" s="105" t="s">
        <v>50</v>
      </c>
      <c r="C40" s="193" t="s">
        <v>51</v>
      </c>
      <c r="D40" s="193"/>
      <c r="E40" s="193"/>
      <c r="F40" s="106">
        <f>'0001 0001 Pol'!AE113+'0001 0002 Pol'!AE55</f>
        <v>0</v>
      </c>
      <c r="G40" s="107">
        <f>'0001 0001 Pol'!AF113+'0001 0002 Pol'!AF55</f>
        <v>0</v>
      </c>
      <c r="H40" s="107">
        <f t="shared" si="1"/>
        <v>0</v>
      </c>
      <c r="I40" s="107">
        <f t="shared" si="2"/>
        <v>0</v>
      </c>
      <c r="J40" s="108" t="str">
        <f t="shared" si="3"/>
        <v/>
      </c>
    </row>
    <row r="41" spans="1:10" ht="25.5" customHeight="1" x14ac:dyDescent="0.2">
      <c r="A41" s="90">
        <v>3</v>
      </c>
      <c r="B41" s="109" t="s">
        <v>50</v>
      </c>
      <c r="C41" s="192" t="s">
        <v>52</v>
      </c>
      <c r="D41" s="192"/>
      <c r="E41" s="192"/>
      <c r="F41" s="110">
        <f>'0001 0001 Pol'!AE113</f>
        <v>0</v>
      </c>
      <c r="G41" s="103">
        <f>'0001 0001 Pol'!AF113</f>
        <v>0</v>
      </c>
      <c r="H41" s="103">
        <f t="shared" si="1"/>
        <v>0</v>
      </c>
      <c r="I41" s="103">
        <f t="shared" si="2"/>
        <v>0</v>
      </c>
      <c r="J41" s="104" t="str">
        <f t="shared" si="3"/>
        <v/>
      </c>
    </row>
    <row r="42" spans="1:10" ht="25.5" customHeight="1" x14ac:dyDescent="0.2">
      <c r="A42" s="90">
        <v>3</v>
      </c>
      <c r="B42" s="109" t="s">
        <v>53</v>
      </c>
      <c r="C42" s="192" t="s">
        <v>54</v>
      </c>
      <c r="D42" s="192"/>
      <c r="E42" s="192"/>
      <c r="F42" s="110">
        <f>'0001 0002 Pol'!AE55</f>
        <v>0</v>
      </c>
      <c r="G42" s="103">
        <f>'0001 0002 Pol'!AF55</f>
        <v>0</v>
      </c>
      <c r="H42" s="103">
        <f t="shared" si="1"/>
        <v>0</v>
      </c>
      <c r="I42" s="103">
        <f t="shared" si="2"/>
        <v>0</v>
      </c>
      <c r="J42" s="104" t="str">
        <f t="shared" si="3"/>
        <v/>
      </c>
    </row>
    <row r="43" spans="1:10" ht="25.5" customHeight="1" x14ac:dyDescent="0.2">
      <c r="A43" s="90">
        <v>2</v>
      </c>
      <c r="B43" s="105" t="s">
        <v>53</v>
      </c>
      <c r="C43" s="193" t="s">
        <v>55</v>
      </c>
      <c r="D43" s="193"/>
      <c r="E43" s="193"/>
      <c r="F43" s="106">
        <f>'0002 0001 Pol'!AE111+'0002 0002 Pol'!AE62</f>
        <v>0</v>
      </c>
      <c r="G43" s="107">
        <f>'0002 0001 Pol'!AF111+'0002 0002 Pol'!AF62</f>
        <v>0</v>
      </c>
      <c r="H43" s="107">
        <f t="shared" si="1"/>
        <v>0</v>
      </c>
      <c r="I43" s="107">
        <f t="shared" si="2"/>
        <v>0</v>
      </c>
      <c r="J43" s="108" t="str">
        <f t="shared" si="3"/>
        <v/>
      </c>
    </row>
    <row r="44" spans="1:10" ht="25.5" customHeight="1" x14ac:dyDescent="0.2">
      <c r="A44" s="90">
        <v>3</v>
      </c>
      <c r="B44" s="109" t="s">
        <v>50</v>
      </c>
      <c r="C44" s="192" t="s">
        <v>56</v>
      </c>
      <c r="D44" s="192"/>
      <c r="E44" s="192"/>
      <c r="F44" s="110">
        <f>'0002 0001 Pol'!AE111</f>
        <v>0</v>
      </c>
      <c r="G44" s="103">
        <f>'0002 0001 Pol'!AF111</f>
        <v>0</v>
      </c>
      <c r="H44" s="103">
        <f t="shared" si="1"/>
        <v>0</v>
      </c>
      <c r="I44" s="103">
        <f t="shared" si="2"/>
        <v>0</v>
      </c>
      <c r="J44" s="104" t="str">
        <f t="shared" si="3"/>
        <v/>
      </c>
    </row>
    <row r="45" spans="1:10" ht="25.5" customHeight="1" x14ac:dyDescent="0.2">
      <c r="A45" s="90">
        <v>3</v>
      </c>
      <c r="B45" s="109" t="s">
        <v>53</v>
      </c>
      <c r="C45" s="192" t="s">
        <v>57</v>
      </c>
      <c r="D45" s="192"/>
      <c r="E45" s="192"/>
      <c r="F45" s="110">
        <f>'0002 0002 Pol'!AE62</f>
        <v>0</v>
      </c>
      <c r="G45" s="103">
        <f>'0002 0002 Pol'!AF62</f>
        <v>0</v>
      </c>
      <c r="H45" s="103">
        <f t="shared" si="1"/>
        <v>0</v>
      </c>
      <c r="I45" s="103">
        <f t="shared" si="2"/>
        <v>0</v>
      </c>
      <c r="J45" s="104" t="str">
        <f t="shared" si="3"/>
        <v/>
      </c>
    </row>
    <row r="46" spans="1:10" ht="25.5" customHeight="1" x14ac:dyDescent="0.2">
      <c r="A46" s="90">
        <v>2</v>
      </c>
      <c r="B46" s="105" t="s">
        <v>58</v>
      </c>
      <c r="C46" s="193" t="s">
        <v>30</v>
      </c>
      <c r="D46" s="193"/>
      <c r="E46" s="193"/>
      <c r="F46" s="106">
        <f>'0003 0001 Pol'!AE14</f>
        <v>0</v>
      </c>
      <c r="G46" s="107">
        <f>'0003 0001 Pol'!AF14</f>
        <v>0</v>
      </c>
      <c r="H46" s="107">
        <f t="shared" si="1"/>
        <v>0</v>
      </c>
      <c r="I46" s="107">
        <f t="shared" si="2"/>
        <v>0</v>
      </c>
      <c r="J46" s="108" t="str">
        <f t="shared" si="3"/>
        <v/>
      </c>
    </row>
    <row r="47" spans="1:10" ht="25.5" customHeight="1" x14ac:dyDescent="0.2">
      <c r="A47" s="90">
        <v>3</v>
      </c>
      <c r="B47" s="109" t="s">
        <v>50</v>
      </c>
      <c r="C47" s="192" t="s">
        <v>30</v>
      </c>
      <c r="D47" s="192"/>
      <c r="E47" s="192"/>
      <c r="F47" s="110">
        <f>'0003 0001 Pol'!AE14</f>
        <v>0</v>
      </c>
      <c r="G47" s="103">
        <f>'0003 0001 Pol'!AF14</f>
        <v>0</v>
      </c>
      <c r="H47" s="103">
        <f t="shared" si="1"/>
        <v>0</v>
      </c>
      <c r="I47" s="103">
        <f t="shared" si="2"/>
        <v>0</v>
      </c>
      <c r="J47" s="104" t="str">
        <f t="shared" si="3"/>
        <v/>
      </c>
    </row>
    <row r="48" spans="1:10" ht="25.5" customHeight="1" x14ac:dyDescent="0.2">
      <c r="A48" s="90"/>
      <c r="B48" s="194" t="s">
        <v>59</v>
      </c>
      <c r="C48" s="195"/>
      <c r="D48" s="195"/>
      <c r="E48" s="196"/>
      <c r="F48" s="111">
        <f>SUMIF(A39:A47,"=1",F39:F47)</f>
        <v>0</v>
      </c>
      <c r="G48" s="112">
        <f>SUMIF(A39:A47,"=1",G39:G47)</f>
        <v>0</v>
      </c>
      <c r="H48" s="112">
        <f>SUMIF(A39:A47,"=1",H39:H47)</f>
        <v>0</v>
      </c>
      <c r="I48" s="112">
        <f>SUMIF(A39:A47,"=1",I39:I47)</f>
        <v>0</v>
      </c>
      <c r="J48" s="113">
        <f>SUMIF(A39:A47,"=1",J39:J47)</f>
        <v>0</v>
      </c>
    </row>
    <row r="52" spans="1:10" ht="15.75" x14ac:dyDescent="0.25">
      <c r="B52" s="122" t="s">
        <v>61</v>
      </c>
    </row>
    <row r="54" spans="1:10" ht="25.5" customHeight="1" x14ac:dyDescent="0.2">
      <c r="A54" s="124"/>
      <c r="B54" s="127" t="s">
        <v>18</v>
      </c>
      <c r="C54" s="127" t="s">
        <v>6</v>
      </c>
      <c r="D54" s="128"/>
      <c r="E54" s="128"/>
      <c r="F54" s="129" t="s">
        <v>62</v>
      </c>
      <c r="G54" s="129"/>
      <c r="H54" s="129"/>
      <c r="I54" s="129" t="s">
        <v>31</v>
      </c>
      <c r="J54" s="129" t="s">
        <v>0</v>
      </c>
    </row>
    <row r="55" spans="1:10" ht="36.75" customHeight="1" x14ac:dyDescent="0.2">
      <c r="A55" s="125"/>
      <c r="B55" s="130" t="s">
        <v>63</v>
      </c>
      <c r="C55" s="190" t="s">
        <v>64</v>
      </c>
      <c r="D55" s="191"/>
      <c r="E55" s="191"/>
      <c r="F55" s="136" t="s">
        <v>26</v>
      </c>
      <c r="G55" s="137"/>
      <c r="H55" s="137"/>
      <c r="I55" s="137">
        <f>'0001 0001 Pol'!G8+'0001 0002 Pol'!G8+'0002 0001 Pol'!G8+'0002 0002 Pol'!G8</f>
        <v>0</v>
      </c>
      <c r="J55" s="134" t="str">
        <f>IF(I64=0,"",I55/I64*100)</f>
        <v/>
      </c>
    </row>
    <row r="56" spans="1:10" ht="36.75" customHeight="1" x14ac:dyDescent="0.2">
      <c r="A56" s="125"/>
      <c r="B56" s="130" t="s">
        <v>65</v>
      </c>
      <c r="C56" s="190" t="s">
        <v>66</v>
      </c>
      <c r="D56" s="191"/>
      <c r="E56" s="191"/>
      <c r="F56" s="136" t="s">
        <v>26</v>
      </c>
      <c r="G56" s="137"/>
      <c r="H56" s="137"/>
      <c r="I56" s="137">
        <f>'0001 0001 Pol'!G54+'0001 0002 Pol'!G34+'0002 0001 Pol'!G54+'0002 0002 Pol'!G41</f>
        <v>0</v>
      </c>
      <c r="J56" s="134" t="str">
        <f>IF(I64=0,"",I56/I64*100)</f>
        <v/>
      </c>
    </row>
    <row r="57" spans="1:10" ht="36.75" customHeight="1" x14ac:dyDescent="0.2">
      <c r="A57" s="125"/>
      <c r="B57" s="130" t="s">
        <v>67</v>
      </c>
      <c r="C57" s="190" t="s">
        <v>68</v>
      </c>
      <c r="D57" s="191"/>
      <c r="E57" s="191"/>
      <c r="F57" s="136" t="s">
        <v>26</v>
      </c>
      <c r="G57" s="137"/>
      <c r="H57" s="137"/>
      <c r="I57" s="137">
        <f>'0001 0001 Pol'!G56+'0001 0002 Pol'!G37+'0002 0001 Pol'!G56+'0002 0002 Pol'!G44</f>
        <v>0</v>
      </c>
      <c r="J57" s="134" t="str">
        <f>IF(I64=0,"",I57/I64*100)</f>
        <v/>
      </c>
    </row>
    <row r="58" spans="1:10" ht="36.75" customHeight="1" x14ac:dyDescent="0.2">
      <c r="A58" s="125"/>
      <c r="B58" s="130" t="s">
        <v>69</v>
      </c>
      <c r="C58" s="190" t="s">
        <v>70</v>
      </c>
      <c r="D58" s="191"/>
      <c r="E58" s="191"/>
      <c r="F58" s="136" t="s">
        <v>26</v>
      </c>
      <c r="G58" s="137"/>
      <c r="H58" s="137"/>
      <c r="I58" s="137">
        <f>'0001 0001 Pol'!G67+'0002 0001 Pol'!G68</f>
        <v>0</v>
      </c>
      <c r="J58" s="134" t="str">
        <f>IF(I64=0,"",I58/I64*100)</f>
        <v/>
      </c>
    </row>
    <row r="59" spans="1:10" ht="36.75" customHeight="1" x14ac:dyDescent="0.2">
      <c r="A59" s="125"/>
      <c r="B59" s="130" t="s">
        <v>71</v>
      </c>
      <c r="C59" s="190" t="s">
        <v>72</v>
      </c>
      <c r="D59" s="191"/>
      <c r="E59" s="191"/>
      <c r="F59" s="136" t="s">
        <v>26</v>
      </c>
      <c r="G59" s="137"/>
      <c r="H59" s="137"/>
      <c r="I59" s="137">
        <f>'0001 0001 Pol'!G73+'0001 0002 Pol'!G40+'0002 0001 Pol'!G74+'0002 0002 Pol'!G47</f>
        <v>0</v>
      </c>
      <c r="J59" s="134" t="str">
        <f>IF(I64=0,"",I59/I64*100)</f>
        <v/>
      </c>
    </row>
    <row r="60" spans="1:10" ht="36.75" customHeight="1" x14ac:dyDescent="0.2">
      <c r="A60" s="125"/>
      <c r="B60" s="130" t="s">
        <v>73</v>
      </c>
      <c r="C60" s="190" t="s">
        <v>74</v>
      </c>
      <c r="D60" s="191"/>
      <c r="E60" s="191"/>
      <c r="F60" s="136" t="s">
        <v>26</v>
      </c>
      <c r="G60" s="137"/>
      <c r="H60" s="137"/>
      <c r="I60" s="137">
        <f>'0001 0001 Pol'!G103+'0002 0001 Pol'!G101</f>
        <v>0</v>
      </c>
      <c r="J60" s="134" t="str">
        <f>IF(I64=0,"",I60/I64*100)</f>
        <v/>
      </c>
    </row>
    <row r="61" spans="1:10" ht="36.75" customHeight="1" x14ac:dyDescent="0.2">
      <c r="A61" s="125"/>
      <c r="B61" s="130" t="s">
        <v>75</v>
      </c>
      <c r="C61" s="190" t="s">
        <v>76</v>
      </c>
      <c r="D61" s="191"/>
      <c r="E61" s="191"/>
      <c r="F61" s="136" t="s">
        <v>26</v>
      </c>
      <c r="G61" s="137"/>
      <c r="H61" s="137"/>
      <c r="I61" s="137">
        <f>'0001 0001 Pol'!G110+'0001 0002 Pol'!G52+'0002 0001 Pol'!G108+'0002 0002 Pol'!G59</f>
        <v>0</v>
      </c>
      <c r="J61" s="134" t="str">
        <f>IF(I64=0,"",I61/I64*100)</f>
        <v/>
      </c>
    </row>
    <row r="62" spans="1:10" ht="36.75" customHeight="1" x14ac:dyDescent="0.2">
      <c r="A62" s="125"/>
      <c r="B62" s="130" t="s">
        <v>77</v>
      </c>
      <c r="C62" s="190" t="s">
        <v>29</v>
      </c>
      <c r="D62" s="191"/>
      <c r="E62" s="191"/>
      <c r="F62" s="136" t="s">
        <v>77</v>
      </c>
      <c r="G62" s="137"/>
      <c r="H62" s="137"/>
      <c r="I62" s="137">
        <f>'0003 0001 Pol'!G8</f>
        <v>0</v>
      </c>
      <c r="J62" s="134" t="str">
        <f>IF(I64=0,"",I62/I64*100)</f>
        <v/>
      </c>
    </row>
    <row r="63" spans="1:10" ht="36.75" customHeight="1" x14ac:dyDescent="0.2">
      <c r="A63" s="125"/>
      <c r="B63" s="130" t="s">
        <v>78</v>
      </c>
      <c r="C63" s="190" t="s">
        <v>30</v>
      </c>
      <c r="D63" s="191"/>
      <c r="E63" s="191"/>
      <c r="F63" s="136" t="s">
        <v>78</v>
      </c>
      <c r="G63" s="137"/>
      <c r="H63" s="137"/>
      <c r="I63" s="137">
        <f>'0003 0001 Pol'!G11</f>
        <v>0</v>
      </c>
      <c r="J63" s="134" t="str">
        <f>IF(I64=0,"",I63/I64*100)</f>
        <v/>
      </c>
    </row>
    <row r="64" spans="1:10" ht="25.5" customHeight="1" x14ac:dyDescent="0.2">
      <c r="A64" s="126"/>
      <c r="B64" s="131" t="s">
        <v>1</v>
      </c>
      <c r="C64" s="132"/>
      <c r="D64" s="133"/>
      <c r="E64" s="133"/>
      <c r="F64" s="138"/>
      <c r="G64" s="139"/>
      <c r="H64" s="139"/>
      <c r="I64" s="139">
        <f>SUM(I55:I63)</f>
        <v>0</v>
      </c>
      <c r="J64" s="135">
        <f>SUM(J55:J63)</f>
        <v>0</v>
      </c>
    </row>
    <row r="65" spans="6:10" x14ac:dyDescent="0.2">
      <c r="F65" s="88"/>
      <c r="G65" s="88"/>
      <c r="H65" s="88"/>
      <c r="I65" s="88"/>
      <c r="J65" s="89"/>
    </row>
    <row r="66" spans="6:10" x14ac:dyDescent="0.2">
      <c r="F66" s="88"/>
      <c r="G66" s="88"/>
      <c r="H66" s="88"/>
      <c r="I66" s="88"/>
      <c r="J66" s="89"/>
    </row>
    <row r="67" spans="6:10" x14ac:dyDescent="0.2">
      <c r="F67" s="88"/>
      <c r="G67" s="88"/>
      <c r="H67" s="88"/>
      <c r="I67" s="88"/>
      <c r="J67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B48:E48"/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1" t="s">
        <v>7</v>
      </c>
      <c r="B1" s="241"/>
      <c r="C1" s="242"/>
      <c r="D1" s="241"/>
      <c r="E1" s="241"/>
      <c r="F1" s="241"/>
      <c r="G1" s="241"/>
    </row>
    <row r="2" spans="1:7" ht="24.95" customHeight="1" x14ac:dyDescent="0.2">
      <c r="A2" s="50" t="s">
        <v>8</v>
      </c>
      <c r="B2" s="49"/>
      <c r="C2" s="243"/>
      <c r="D2" s="243"/>
      <c r="E2" s="243"/>
      <c r="F2" s="243"/>
      <c r="G2" s="244"/>
    </row>
    <row r="3" spans="1:7" ht="24.95" customHeight="1" x14ac:dyDescent="0.2">
      <c r="A3" s="50" t="s">
        <v>9</v>
      </c>
      <c r="B3" s="49"/>
      <c r="C3" s="243"/>
      <c r="D3" s="243"/>
      <c r="E3" s="243"/>
      <c r="F3" s="243"/>
      <c r="G3" s="244"/>
    </row>
    <row r="4" spans="1:7" ht="24.95" customHeight="1" x14ac:dyDescent="0.2">
      <c r="A4" s="50" t="s">
        <v>10</v>
      </c>
      <c r="B4" s="49"/>
      <c r="C4" s="243"/>
      <c r="D4" s="243"/>
      <c r="E4" s="243"/>
      <c r="F4" s="243"/>
      <c r="G4" s="244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B4" sqref="B4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38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5" t="s">
        <v>7</v>
      </c>
      <c r="B1" s="245"/>
      <c r="C1" s="245"/>
      <c r="D1" s="245"/>
      <c r="E1" s="245"/>
      <c r="F1" s="245"/>
      <c r="G1" s="245"/>
      <c r="AG1" t="s">
        <v>79</v>
      </c>
    </row>
    <row r="2" spans="1:60" ht="25.15" customHeight="1" x14ac:dyDescent="0.2">
      <c r="A2" s="141" t="s">
        <v>8</v>
      </c>
      <c r="B2" s="49"/>
      <c r="C2" s="246" t="s">
        <v>43</v>
      </c>
      <c r="D2" s="247"/>
      <c r="E2" s="247"/>
      <c r="F2" s="247"/>
      <c r="G2" s="248"/>
      <c r="AG2" t="s">
        <v>80</v>
      </c>
    </row>
    <row r="3" spans="1:60" ht="25.15" customHeight="1" x14ac:dyDescent="0.2">
      <c r="A3" s="141" t="s">
        <v>9</v>
      </c>
      <c r="B3" s="49"/>
      <c r="C3" s="246" t="s">
        <v>51</v>
      </c>
      <c r="D3" s="247"/>
      <c r="E3" s="247"/>
      <c r="F3" s="247"/>
      <c r="G3" s="248"/>
      <c r="AC3" s="123" t="s">
        <v>80</v>
      </c>
      <c r="AG3" t="s">
        <v>81</v>
      </c>
    </row>
    <row r="4" spans="1:60" ht="25.15" customHeight="1" x14ac:dyDescent="0.2">
      <c r="A4" s="142" t="s">
        <v>10</v>
      </c>
      <c r="B4" s="143"/>
      <c r="C4" s="249" t="s">
        <v>52</v>
      </c>
      <c r="D4" s="250"/>
      <c r="E4" s="250"/>
      <c r="F4" s="250"/>
      <c r="G4" s="251"/>
      <c r="AG4" t="s">
        <v>82</v>
      </c>
    </row>
    <row r="5" spans="1:60" x14ac:dyDescent="0.2">
      <c r="D5" s="10"/>
    </row>
    <row r="6" spans="1:60" ht="38.25" x14ac:dyDescent="0.2">
      <c r="A6" s="145" t="s">
        <v>83</v>
      </c>
      <c r="B6" s="147" t="s">
        <v>84</v>
      </c>
      <c r="C6" s="147" t="s">
        <v>85</v>
      </c>
      <c r="D6" s="146" t="s">
        <v>86</v>
      </c>
      <c r="E6" s="145" t="s">
        <v>87</v>
      </c>
      <c r="F6" s="144" t="s">
        <v>88</v>
      </c>
      <c r="G6" s="145" t="s">
        <v>31</v>
      </c>
      <c r="H6" s="148" t="s">
        <v>32</v>
      </c>
      <c r="I6" s="148" t="s">
        <v>89</v>
      </c>
      <c r="J6" s="148" t="s">
        <v>33</v>
      </c>
      <c r="K6" s="148" t="s">
        <v>90</v>
      </c>
      <c r="L6" s="148" t="s">
        <v>91</v>
      </c>
      <c r="M6" s="148" t="s">
        <v>92</v>
      </c>
      <c r="N6" s="148" t="s">
        <v>93</v>
      </c>
      <c r="O6" s="148" t="s">
        <v>94</v>
      </c>
      <c r="P6" s="148" t="s">
        <v>95</v>
      </c>
      <c r="Q6" s="148" t="s">
        <v>96</v>
      </c>
      <c r="R6" s="148" t="s">
        <v>97</v>
      </c>
      <c r="S6" s="148" t="s">
        <v>98</v>
      </c>
      <c r="T6" s="148" t="s">
        <v>99</v>
      </c>
      <c r="U6" s="148" t="s">
        <v>100</v>
      </c>
      <c r="V6" s="148" t="s">
        <v>101</v>
      </c>
      <c r="W6" s="148" t="s">
        <v>102</v>
      </c>
      <c r="X6" s="148" t="s">
        <v>103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104</v>
      </c>
      <c r="B8" s="164" t="s">
        <v>63</v>
      </c>
      <c r="C8" s="182" t="s">
        <v>64</v>
      </c>
      <c r="D8" s="165"/>
      <c r="E8" s="166"/>
      <c r="F8" s="167"/>
      <c r="G8" s="168">
        <f>SUMIF(AG9:AG53,"&lt;&gt;NOR",G9:G53)</f>
        <v>0</v>
      </c>
      <c r="H8" s="162"/>
      <c r="I8" s="162">
        <f>SUM(I9:I53)</f>
        <v>0</v>
      </c>
      <c r="J8" s="162"/>
      <c r="K8" s="162">
        <f>SUM(K9:K53)</f>
        <v>0</v>
      </c>
      <c r="L8" s="162"/>
      <c r="M8" s="162">
        <f>SUM(M9:M53)</f>
        <v>0</v>
      </c>
      <c r="N8" s="162"/>
      <c r="O8" s="162">
        <f>SUM(O9:O53)</f>
        <v>244.73999999999998</v>
      </c>
      <c r="P8" s="162"/>
      <c r="Q8" s="162">
        <f>SUM(Q9:Q53)</f>
        <v>14.18</v>
      </c>
      <c r="R8" s="162"/>
      <c r="S8" s="162"/>
      <c r="T8" s="162"/>
      <c r="U8" s="162"/>
      <c r="V8" s="162">
        <f>SUM(V9:V53)</f>
        <v>89.91</v>
      </c>
      <c r="W8" s="162"/>
      <c r="X8" s="162"/>
      <c r="AG8" t="s">
        <v>105</v>
      </c>
    </row>
    <row r="9" spans="1:60" ht="56.25" outlineLevel="1" x14ac:dyDescent="0.2">
      <c r="A9" s="169">
        <v>1</v>
      </c>
      <c r="B9" s="170" t="s">
        <v>106</v>
      </c>
      <c r="C9" s="183" t="s">
        <v>107</v>
      </c>
      <c r="D9" s="171" t="s">
        <v>108</v>
      </c>
      <c r="E9" s="172">
        <v>18</v>
      </c>
      <c r="F9" s="173"/>
      <c r="G9" s="174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0.22</v>
      </c>
      <c r="Q9" s="158">
        <f>ROUND(E9*P9,2)</f>
        <v>3.96</v>
      </c>
      <c r="R9" s="158"/>
      <c r="S9" s="158" t="s">
        <v>109</v>
      </c>
      <c r="T9" s="158" t="s">
        <v>110</v>
      </c>
      <c r="U9" s="158">
        <v>6.7000000000000004E-2</v>
      </c>
      <c r="V9" s="158">
        <f>ROUND(E9*U9,2)</f>
        <v>1.21</v>
      </c>
      <c r="W9" s="158"/>
      <c r="X9" s="158" t="s">
        <v>111</v>
      </c>
      <c r="Y9" s="149"/>
      <c r="Z9" s="149"/>
      <c r="AA9" s="149"/>
      <c r="AB9" s="149"/>
      <c r="AC9" s="149"/>
      <c r="AD9" s="149"/>
      <c r="AE9" s="149"/>
      <c r="AF9" s="149"/>
      <c r="AG9" s="149" t="s">
        <v>112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1" x14ac:dyDescent="0.2">
      <c r="A10" s="156"/>
      <c r="B10" s="157"/>
      <c r="C10" s="184" t="s">
        <v>113</v>
      </c>
      <c r="D10" s="160"/>
      <c r="E10" s="161">
        <v>18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9"/>
      <c r="Z10" s="149"/>
      <c r="AA10" s="149"/>
      <c r="AB10" s="149"/>
      <c r="AC10" s="149"/>
      <c r="AD10" s="149"/>
      <c r="AE10" s="149"/>
      <c r="AF10" s="149"/>
      <c r="AG10" s="149" t="s">
        <v>114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 x14ac:dyDescent="0.2">
      <c r="A11" s="169">
        <v>2</v>
      </c>
      <c r="B11" s="170" t="s">
        <v>115</v>
      </c>
      <c r="C11" s="183" t="s">
        <v>116</v>
      </c>
      <c r="D11" s="171" t="s">
        <v>117</v>
      </c>
      <c r="E11" s="172">
        <v>200</v>
      </c>
      <c r="F11" s="173"/>
      <c r="G11" s="174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3.0000000000000001E-5</v>
      </c>
      <c r="O11" s="158">
        <f>ROUND(E11*N11,2)</f>
        <v>0.01</v>
      </c>
      <c r="P11" s="158">
        <v>0</v>
      </c>
      <c r="Q11" s="158">
        <f>ROUND(E11*P11,2)</f>
        <v>0</v>
      </c>
      <c r="R11" s="158"/>
      <c r="S11" s="158" t="s">
        <v>118</v>
      </c>
      <c r="T11" s="158" t="s">
        <v>110</v>
      </c>
      <c r="U11" s="158">
        <v>0.20300000000000001</v>
      </c>
      <c r="V11" s="158">
        <f>ROUND(E11*U11,2)</f>
        <v>40.6</v>
      </c>
      <c r="W11" s="158"/>
      <c r="X11" s="158" t="s">
        <v>111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112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4" t="s">
        <v>119</v>
      </c>
      <c r="D12" s="160"/>
      <c r="E12" s="161">
        <v>200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49"/>
      <c r="Z12" s="149"/>
      <c r="AA12" s="149"/>
      <c r="AB12" s="149"/>
      <c r="AC12" s="149"/>
      <c r="AD12" s="149"/>
      <c r="AE12" s="149"/>
      <c r="AF12" s="149"/>
      <c r="AG12" s="149" t="s">
        <v>114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33.75" outlineLevel="1" x14ac:dyDescent="0.2">
      <c r="A13" s="175">
        <v>3</v>
      </c>
      <c r="B13" s="176" t="s">
        <v>120</v>
      </c>
      <c r="C13" s="185" t="s">
        <v>121</v>
      </c>
      <c r="D13" s="177" t="s">
        <v>122</v>
      </c>
      <c r="E13" s="178">
        <v>25</v>
      </c>
      <c r="F13" s="179"/>
      <c r="G13" s="180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8">
        <v>0</v>
      </c>
      <c r="O13" s="158">
        <f>ROUND(E13*N13,2)</f>
        <v>0</v>
      </c>
      <c r="P13" s="158">
        <v>0</v>
      </c>
      <c r="Q13" s="158">
        <f>ROUND(E13*P13,2)</f>
        <v>0</v>
      </c>
      <c r="R13" s="158"/>
      <c r="S13" s="158" t="s">
        <v>118</v>
      </c>
      <c r="T13" s="158" t="s">
        <v>110</v>
      </c>
      <c r="U13" s="158">
        <v>0</v>
      </c>
      <c r="V13" s="158">
        <f>ROUND(E13*U13,2)</f>
        <v>0</v>
      </c>
      <c r="W13" s="158"/>
      <c r="X13" s="158" t="s">
        <v>111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112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45" outlineLevel="1" x14ac:dyDescent="0.2">
      <c r="A14" s="169">
        <v>4</v>
      </c>
      <c r="B14" s="170" t="s">
        <v>123</v>
      </c>
      <c r="C14" s="183" t="s">
        <v>124</v>
      </c>
      <c r="D14" s="171" t="s">
        <v>125</v>
      </c>
      <c r="E14" s="172">
        <v>25</v>
      </c>
      <c r="F14" s="173"/>
      <c r="G14" s="174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21</v>
      </c>
      <c r="M14" s="158">
        <f>G14*(1+L14/100)</f>
        <v>0</v>
      </c>
      <c r="N14" s="158">
        <v>3.6900000000000002E-2</v>
      </c>
      <c r="O14" s="158">
        <f>ROUND(E14*N14,2)</f>
        <v>0.92</v>
      </c>
      <c r="P14" s="158">
        <v>0</v>
      </c>
      <c r="Q14" s="158">
        <f>ROUND(E14*P14,2)</f>
        <v>0</v>
      </c>
      <c r="R14" s="158"/>
      <c r="S14" s="158" t="s">
        <v>118</v>
      </c>
      <c r="T14" s="158" t="s">
        <v>110</v>
      </c>
      <c r="U14" s="158">
        <v>0.54700000000000004</v>
      </c>
      <c r="V14" s="158">
        <f>ROUND(E14*U14,2)</f>
        <v>13.68</v>
      </c>
      <c r="W14" s="158"/>
      <c r="X14" s="158" t="s">
        <v>111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112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84" t="s">
        <v>126</v>
      </c>
      <c r="D15" s="160"/>
      <c r="E15" s="161">
        <v>25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49"/>
      <c r="Z15" s="149"/>
      <c r="AA15" s="149"/>
      <c r="AB15" s="149"/>
      <c r="AC15" s="149"/>
      <c r="AD15" s="149"/>
      <c r="AE15" s="149"/>
      <c r="AF15" s="149"/>
      <c r="AG15" s="149" t="s">
        <v>114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33.75" outlineLevel="1" x14ac:dyDescent="0.2">
      <c r="A16" s="169">
        <v>5</v>
      </c>
      <c r="B16" s="170" t="s">
        <v>127</v>
      </c>
      <c r="C16" s="183" t="s">
        <v>128</v>
      </c>
      <c r="D16" s="171" t="s">
        <v>129</v>
      </c>
      <c r="E16" s="172">
        <v>170.4</v>
      </c>
      <c r="F16" s="173"/>
      <c r="G16" s="174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21</v>
      </c>
      <c r="M16" s="158">
        <f>G16*(1+L16/100)</f>
        <v>0</v>
      </c>
      <c r="N16" s="158">
        <v>0</v>
      </c>
      <c r="O16" s="158">
        <f>ROUND(E16*N16,2)</f>
        <v>0</v>
      </c>
      <c r="P16" s="158">
        <v>0</v>
      </c>
      <c r="Q16" s="158">
        <f>ROUND(E16*P16,2)</f>
        <v>0</v>
      </c>
      <c r="R16" s="158"/>
      <c r="S16" s="158" t="s">
        <v>118</v>
      </c>
      <c r="T16" s="158" t="s">
        <v>110</v>
      </c>
      <c r="U16" s="158">
        <v>0.20200000000000001</v>
      </c>
      <c r="V16" s="158">
        <f>ROUND(E16*U16,2)</f>
        <v>34.42</v>
      </c>
      <c r="W16" s="158"/>
      <c r="X16" s="158" t="s">
        <v>111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112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22.5" outlineLevel="1" x14ac:dyDescent="0.2">
      <c r="A17" s="156"/>
      <c r="B17" s="157"/>
      <c r="C17" s="184" t="s">
        <v>130</v>
      </c>
      <c r="D17" s="160"/>
      <c r="E17" s="161">
        <v>170.4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49"/>
      <c r="Z17" s="149"/>
      <c r="AA17" s="149"/>
      <c r="AB17" s="149"/>
      <c r="AC17" s="149"/>
      <c r="AD17" s="149"/>
      <c r="AE17" s="149"/>
      <c r="AF17" s="149"/>
      <c r="AG17" s="149" t="s">
        <v>114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69">
        <v>6</v>
      </c>
      <c r="B18" s="170" t="s">
        <v>131</v>
      </c>
      <c r="C18" s="183" t="s">
        <v>132</v>
      </c>
      <c r="D18" s="171" t="s">
        <v>133</v>
      </c>
      <c r="E18" s="172">
        <v>289.68</v>
      </c>
      <c r="F18" s="173"/>
      <c r="G18" s="174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8">
        <v>0</v>
      </c>
      <c r="O18" s="158">
        <f>ROUND(E18*N18,2)</f>
        <v>0</v>
      </c>
      <c r="P18" s="158">
        <v>0</v>
      </c>
      <c r="Q18" s="158">
        <f>ROUND(E18*P18,2)</f>
        <v>0</v>
      </c>
      <c r="R18" s="158"/>
      <c r="S18" s="158" t="s">
        <v>118</v>
      </c>
      <c r="T18" s="158" t="s">
        <v>110</v>
      </c>
      <c r="U18" s="158">
        <v>0</v>
      </c>
      <c r="V18" s="158">
        <f>ROUND(E18*U18,2)</f>
        <v>0</v>
      </c>
      <c r="W18" s="158"/>
      <c r="X18" s="158" t="s">
        <v>111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134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4" t="s">
        <v>135</v>
      </c>
      <c r="D19" s="160"/>
      <c r="E19" s="161">
        <v>289.68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49"/>
      <c r="Z19" s="149"/>
      <c r="AA19" s="149"/>
      <c r="AB19" s="149"/>
      <c r="AC19" s="149"/>
      <c r="AD19" s="149"/>
      <c r="AE19" s="149"/>
      <c r="AF19" s="149"/>
      <c r="AG19" s="149" t="s">
        <v>114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56.25" outlineLevel="1" x14ac:dyDescent="0.2">
      <c r="A20" s="175">
        <v>7</v>
      </c>
      <c r="B20" s="176" t="s">
        <v>136</v>
      </c>
      <c r="C20" s="185" t="s">
        <v>137</v>
      </c>
      <c r="D20" s="177" t="s">
        <v>108</v>
      </c>
      <c r="E20" s="178">
        <v>18</v>
      </c>
      <c r="F20" s="179"/>
      <c r="G20" s="180">
        <f t="shared" ref="G20:G25" si="0">ROUND(E20*F20,2)</f>
        <v>0</v>
      </c>
      <c r="H20" s="159"/>
      <c r="I20" s="158">
        <f t="shared" ref="I20:I25" si="1">ROUND(E20*H20,2)</f>
        <v>0</v>
      </c>
      <c r="J20" s="159"/>
      <c r="K20" s="158">
        <f t="shared" ref="K20:K25" si="2">ROUND(E20*J20,2)</f>
        <v>0</v>
      </c>
      <c r="L20" s="158">
        <v>21</v>
      </c>
      <c r="M20" s="158">
        <f t="shared" ref="M20:M25" si="3">G20*(1+L20/100)</f>
        <v>0</v>
      </c>
      <c r="N20" s="158">
        <v>0</v>
      </c>
      <c r="O20" s="158">
        <f t="shared" ref="O20:O25" si="4">ROUND(E20*N20,2)</f>
        <v>0</v>
      </c>
      <c r="P20" s="158">
        <v>0.44</v>
      </c>
      <c r="Q20" s="158">
        <f t="shared" ref="Q20:Q25" si="5">ROUND(E20*P20,2)</f>
        <v>7.92</v>
      </c>
      <c r="R20" s="158"/>
      <c r="S20" s="158" t="s">
        <v>138</v>
      </c>
      <c r="T20" s="158" t="s">
        <v>110</v>
      </c>
      <c r="U20" s="158">
        <v>0</v>
      </c>
      <c r="V20" s="158">
        <f t="shared" ref="V20:V25" si="6">ROUND(E20*U20,2)</f>
        <v>0</v>
      </c>
      <c r="W20" s="158"/>
      <c r="X20" s="158" t="s">
        <v>111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112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45" outlineLevel="1" x14ac:dyDescent="0.2">
      <c r="A21" s="175">
        <v>8</v>
      </c>
      <c r="B21" s="176" t="s">
        <v>139</v>
      </c>
      <c r="C21" s="185" t="s">
        <v>140</v>
      </c>
      <c r="D21" s="177" t="s">
        <v>108</v>
      </c>
      <c r="E21" s="178">
        <v>18</v>
      </c>
      <c r="F21" s="179"/>
      <c r="G21" s="180">
        <f t="shared" si="0"/>
        <v>0</v>
      </c>
      <c r="H21" s="159"/>
      <c r="I21" s="158">
        <f t="shared" si="1"/>
        <v>0</v>
      </c>
      <c r="J21" s="159"/>
      <c r="K21" s="158">
        <f t="shared" si="2"/>
        <v>0</v>
      </c>
      <c r="L21" s="158">
        <v>21</v>
      </c>
      <c r="M21" s="158">
        <f t="shared" si="3"/>
        <v>0</v>
      </c>
      <c r="N21" s="158">
        <v>6.0000000000000002E-5</v>
      </c>
      <c r="O21" s="158">
        <f t="shared" si="4"/>
        <v>0</v>
      </c>
      <c r="P21" s="158">
        <v>0.128</v>
      </c>
      <c r="Q21" s="158">
        <f t="shared" si="5"/>
        <v>2.2999999999999998</v>
      </c>
      <c r="R21" s="158"/>
      <c r="S21" s="158" t="s">
        <v>138</v>
      </c>
      <c r="T21" s="158" t="s">
        <v>110</v>
      </c>
      <c r="U21" s="158">
        <v>0</v>
      </c>
      <c r="V21" s="158">
        <f t="shared" si="6"/>
        <v>0</v>
      </c>
      <c r="W21" s="158"/>
      <c r="X21" s="158" t="s">
        <v>111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112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45" outlineLevel="1" x14ac:dyDescent="0.2">
      <c r="A22" s="175">
        <v>9</v>
      </c>
      <c r="B22" s="176" t="s">
        <v>141</v>
      </c>
      <c r="C22" s="185" t="s">
        <v>124</v>
      </c>
      <c r="D22" s="177" t="s">
        <v>125</v>
      </c>
      <c r="E22" s="178">
        <v>1</v>
      </c>
      <c r="F22" s="179"/>
      <c r="G22" s="180">
        <f t="shared" si="0"/>
        <v>0</v>
      </c>
      <c r="H22" s="159"/>
      <c r="I22" s="158">
        <f t="shared" si="1"/>
        <v>0</v>
      </c>
      <c r="J22" s="159"/>
      <c r="K22" s="158">
        <f t="shared" si="2"/>
        <v>0</v>
      </c>
      <c r="L22" s="158">
        <v>21</v>
      </c>
      <c r="M22" s="158">
        <f t="shared" si="3"/>
        <v>0</v>
      </c>
      <c r="N22" s="158">
        <v>1.269E-2</v>
      </c>
      <c r="O22" s="158">
        <f t="shared" si="4"/>
        <v>0.01</v>
      </c>
      <c r="P22" s="158">
        <v>0</v>
      </c>
      <c r="Q22" s="158">
        <f t="shared" si="5"/>
        <v>0</v>
      </c>
      <c r="R22" s="158"/>
      <c r="S22" s="158" t="s">
        <v>138</v>
      </c>
      <c r="T22" s="158" t="s">
        <v>110</v>
      </c>
      <c r="U22" s="158">
        <v>0</v>
      </c>
      <c r="V22" s="158">
        <f t="shared" si="6"/>
        <v>0</v>
      </c>
      <c r="W22" s="158"/>
      <c r="X22" s="158" t="s">
        <v>111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112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45" outlineLevel="1" x14ac:dyDescent="0.2">
      <c r="A23" s="175">
        <v>10</v>
      </c>
      <c r="B23" s="176" t="s">
        <v>142</v>
      </c>
      <c r="C23" s="185" t="s">
        <v>124</v>
      </c>
      <c r="D23" s="177" t="s">
        <v>125</v>
      </c>
      <c r="E23" s="178">
        <v>25</v>
      </c>
      <c r="F23" s="179"/>
      <c r="G23" s="180">
        <f t="shared" si="0"/>
        <v>0</v>
      </c>
      <c r="H23" s="159"/>
      <c r="I23" s="158">
        <f t="shared" si="1"/>
        <v>0</v>
      </c>
      <c r="J23" s="159"/>
      <c r="K23" s="158">
        <f t="shared" si="2"/>
        <v>0</v>
      </c>
      <c r="L23" s="158">
        <v>21</v>
      </c>
      <c r="M23" s="158">
        <f t="shared" si="3"/>
        <v>0</v>
      </c>
      <c r="N23" s="158">
        <v>3.6900000000000002E-2</v>
      </c>
      <c r="O23" s="158">
        <f t="shared" si="4"/>
        <v>0.92</v>
      </c>
      <c r="P23" s="158">
        <v>0</v>
      </c>
      <c r="Q23" s="158">
        <f t="shared" si="5"/>
        <v>0</v>
      </c>
      <c r="R23" s="158"/>
      <c r="S23" s="158" t="s">
        <v>138</v>
      </c>
      <c r="T23" s="158" t="s">
        <v>110</v>
      </c>
      <c r="U23" s="158">
        <v>0</v>
      </c>
      <c r="V23" s="158">
        <f t="shared" si="6"/>
        <v>0</v>
      </c>
      <c r="W23" s="158"/>
      <c r="X23" s="158" t="s">
        <v>111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112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45" outlineLevel="1" x14ac:dyDescent="0.2">
      <c r="A24" s="175">
        <v>11</v>
      </c>
      <c r="B24" s="176" t="s">
        <v>143</v>
      </c>
      <c r="C24" s="185" t="s">
        <v>124</v>
      </c>
      <c r="D24" s="177" t="s">
        <v>125</v>
      </c>
      <c r="E24" s="178">
        <v>5</v>
      </c>
      <c r="F24" s="179"/>
      <c r="G24" s="180">
        <f t="shared" si="0"/>
        <v>0</v>
      </c>
      <c r="H24" s="159"/>
      <c r="I24" s="158">
        <f t="shared" si="1"/>
        <v>0</v>
      </c>
      <c r="J24" s="159"/>
      <c r="K24" s="158">
        <f t="shared" si="2"/>
        <v>0</v>
      </c>
      <c r="L24" s="158">
        <v>21</v>
      </c>
      <c r="M24" s="158">
        <f t="shared" si="3"/>
        <v>0</v>
      </c>
      <c r="N24" s="158">
        <v>8.6800000000000002E-3</v>
      </c>
      <c r="O24" s="158">
        <f t="shared" si="4"/>
        <v>0.04</v>
      </c>
      <c r="P24" s="158">
        <v>0</v>
      </c>
      <c r="Q24" s="158">
        <f t="shared" si="5"/>
        <v>0</v>
      </c>
      <c r="R24" s="158"/>
      <c r="S24" s="158" t="s">
        <v>138</v>
      </c>
      <c r="T24" s="158" t="s">
        <v>110</v>
      </c>
      <c r="U24" s="158">
        <v>0</v>
      </c>
      <c r="V24" s="158">
        <f t="shared" si="6"/>
        <v>0</v>
      </c>
      <c r="W24" s="158"/>
      <c r="X24" s="158" t="s">
        <v>111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112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22.5" outlineLevel="1" x14ac:dyDescent="0.2">
      <c r="A25" s="169">
        <v>12</v>
      </c>
      <c r="B25" s="170" t="s">
        <v>144</v>
      </c>
      <c r="C25" s="183" t="s">
        <v>145</v>
      </c>
      <c r="D25" s="171" t="s">
        <v>108</v>
      </c>
      <c r="E25" s="172">
        <v>31.95</v>
      </c>
      <c r="F25" s="173"/>
      <c r="G25" s="174">
        <f t="shared" si="0"/>
        <v>0</v>
      </c>
      <c r="H25" s="159"/>
      <c r="I25" s="158">
        <f t="shared" si="1"/>
        <v>0</v>
      </c>
      <c r="J25" s="159"/>
      <c r="K25" s="158">
        <f t="shared" si="2"/>
        <v>0</v>
      </c>
      <c r="L25" s="158">
        <v>21</v>
      </c>
      <c r="M25" s="158">
        <f t="shared" si="3"/>
        <v>0</v>
      </c>
      <c r="N25" s="158">
        <v>0</v>
      </c>
      <c r="O25" s="158">
        <f t="shared" si="4"/>
        <v>0</v>
      </c>
      <c r="P25" s="158">
        <v>0</v>
      </c>
      <c r="Q25" s="158">
        <f t="shared" si="5"/>
        <v>0</v>
      </c>
      <c r="R25" s="158"/>
      <c r="S25" s="158" t="s">
        <v>138</v>
      </c>
      <c r="T25" s="158" t="s">
        <v>110</v>
      </c>
      <c r="U25" s="158">
        <v>0</v>
      </c>
      <c r="V25" s="158">
        <f t="shared" si="6"/>
        <v>0</v>
      </c>
      <c r="W25" s="158"/>
      <c r="X25" s="158" t="s">
        <v>111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112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84" t="s">
        <v>146</v>
      </c>
      <c r="D26" s="160"/>
      <c r="E26" s="161">
        <v>31.95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49"/>
      <c r="Z26" s="149"/>
      <c r="AA26" s="149"/>
      <c r="AB26" s="149"/>
      <c r="AC26" s="149"/>
      <c r="AD26" s="149"/>
      <c r="AE26" s="149"/>
      <c r="AF26" s="149"/>
      <c r="AG26" s="149" t="s">
        <v>114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33.75" outlineLevel="1" x14ac:dyDescent="0.2">
      <c r="A27" s="169">
        <v>13</v>
      </c>
      <c r="B27" s="170" t="s">
        <v>147</v>
      </c>
      <c r="C27" s="183" t="s">
        <v>148</v>
      </c>
      <c r="D27" s="171" t="s">
        <v>129</v>
      </c>
      <c r="E27" s="172">
        <v>159.75</v>
      </c>
      <c r="F27" s="173"/>
      <c r="G27" s="174">
        <f>ROUND(E27*F27,2)</f>
        <v>0</v>
      </c>
      <c r="H27" s="159"/>
      <c r="I27" s="158">
        <f>ROUND(E27*H27,2)</f>
        <v>0</v>
      </c>
      <c r="J27" s="159"/>
      <c r="K27" s="158">
        <f>ROUND(E27*J27,2)</f>
        <v>0</v>
      </c>
      <c r="L27" s="158">
        <v>21</v>
      </c>
      <c r="M27" s="158">
        <f>G27*(1+L27/100)</f>
        <v>0</v>
      </c>
      <c r="N27" s="158">
        <v>0</v>
      </c>
      <c r="O27" s="158">
        <f>ROUND(E27*N27,2)</f>
        <v>0</v>
      </c>
      <c r="P27" s="158">
        <v>0</v>
      </c>
      <c r="Q27" s="158">
        <f>ROUND(E27*P27,2)</f>
        <v>0</v>
      </c>
      <c r="R27" s="158"/>
      <c r="S27" s="158" t="s">
        <v>138</v>
      </c>
      <c r="T27" s="158" t="s">
        <v>110</v>
      </c>
      <c r="U27" s="158">
        <v>0</v>
      </c>
      <c r="V27" s="158">
        <f>ROUND(E27*U27,2)</f>
        <v>0</v>
      </c>
      <c r="W27" s="158"/>
      <c r="X27" s="158" t="s">
        <v>111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112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184" t="s">
        <v>149</v>
      </c>
      <c r="D28" s="160"/>
      <c r="E28" s="161">
        <v>159.75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49"/>
      <c r="Z28" s="149"/>
      <c r="AA28" s="149"/>
      <c r="AB28" s="149"/>
      <c r="AC28" s="149"/>
      <c r="AD28" s="149"/>
      <c r="AE28" s="149"/>
      <c r="AF28" s="149"/>
      <c r="AG28" s="149" t="s">
        <v>114</v>
      </c>
      <c r="AH28" s="149">
        <v>0</v>
      </c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ht="45" outlineLevel="1" x14ac:dyDescent="0.2">
      <c r="A29" s="169">
        <v>14</v>
      </c>
      <c r="B29" s="170" t="s">
        <v>150</v>
      </c>
      <c r="C29" s="183" t="s">
        <v>151</v>
      </c>
      <c r="D29" s="171" t="s">
        <v>129</v>
      </c>
      <c r="E29" s="172">
        <v>159.75</v>
      </c>
      <c r="F29" s="173"/>
      <c r="G29" s="174">
        <f>ROUND(E29*F29,2)</f>
        <v>0</v>
      </c>
      <c r="H29" s="159"/>
      <c r="I29" s="158">
        <f>ROUND(E29*H29,2)</f>
        <v>0</v>
      </c>
      <c r="J29" s="159"/>
      <c r="K29" s="158">
        <f>ROUND(E29*J29,2)</f>
        <v>0</v>
      </c>
      <c r="L29" s="158">
        <v>21</v>
      </c>
      <c r="M29" s="158">
        <f>G29*(1+L29/100)</f>
        <v>0</v>
      </c>
      <c r="N29" s="158">
        <v>0</v>
      </c>
      <c r="O29" s="158">
        <f>ROUND(E29*N29,2)</f>
        <v>0</v>
      </c>
      <c r="P29" s="158">
        <v>0</v>
      </c>
      <c r="Q29" s="158">
        <f>ROUND(E29*P29,2)</f>
        <v>0</v>
      </c>
      <c r="R29" s="158"/>
      <c r="S29" s="158" t="s">
        <v>138</v>
      </c>
      <c r="T29" s="158" t="s">
        <v>110</v>
      </c>
      <c r="U29" s="158">
        <v>0</v>
      </c>
      <c r="V29" s="158">
        <f>ROUND(E29*U29,2)</f>
        <v>0</v>
      </c>
      <c r="W29" s="158"/>
      <c r="X29" s="158" t="s">
        <v>111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112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84" t="s">
        <v>152</v>
      </c>
      <c r="D30" s="160"/>
      <c r="E30" s="161">
        <v>159.75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49"/>
      <c r="Z30" s="149"/>
      <c r="AA30" s="149"/>
      <c r="AB30" s="149"/>
      <c r="AC30" s="149"/>
      <c r="AD30" s="149"/>
      <c r="AE30" s="149"/>
      <c r="AF30" s="149"/>
      <c r="AG30" s="149" t="s">
        <v>114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45" outlineLevel="1" x14ac:dyDescent="0.2">
      <c r="A31" s="169">
        <v>15</v>
      </c>
      <c r="B31" s="170" t="s">
        <v>153</v>
      </c>
      <c r="C31" s="183" t="s">
        <v>154</v>
      </c>
      <c r="D31" s="171" t="s">
        <v>129</v>
      </c>
      <c r="E31" s="172">
        <v>159.75</v>
      </c>
      <c r="F31" s="173"/>
      <c r="G31" s="174">
        <f>ROUND(E31*F31,2)</f>
        <v>0</v>
      </c>
      <c r="H31" s="159"/>
      <c r="I31" s="158">
        <f>ROUND(E31*H31,2)</f>
        <v>0</v>
      </c>
      <c r="J31" s="159"/>
      <c r="K31" s="158">
        <f>ROUND(E31*J31,2)</f>
        <v>0</v>
      </c>
      <c r="L31" s="158">
        <v>21</v>
      </c>
      <c r="M31" s="158">
        <f>G31*(1+L31/100)</f>
        <v>0</v>
      </c>
      <c r="N31" s="158">
        <v>0</v>
      </c>
      <c r="O31" s="158">
        <f>ROUND(E31*N31,2)</f>
        <v>0</v>
      </c>
      <c r="P31" s="158">
        <v>0</v>
      </c>
      <c r="Q31" s="158">
        <f>ROUND(E31*P31,2)</f>
        <v>0</v>
      </c>
      <c r="R31" s="158"/>
      <c r="S31" s="158" t="s">
        <v>138</v>
      </c>
      <c r="T31" s="158" t="s">
        <v>110</v>
      </c>
      <c r="U31" s="158">
        <v>0</v>
      </c>
      <c r="V31" s="158">
        <f>ROUND(E31*U31,2)</f>
        <v>0</v>
      </c>
      <c r="W31" s="158"/>
      <c r="X31" s="158" t="s">
        <v>111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112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4" t="s">
        <v>155</v>
      </c>
      <c r="D32" s="160"/>
      <c r="E32" s="161">
        <v>159.75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9"/>
      <c r="Z32" s="149"/>
      <c r="AA32" s="149"/>
      <c r="AB32" s="149"/>
      <c r="AC32" s="149"/>
      <c r="AD32" s="149"/>
      <c r="AE32" s="149"/>
      <c r="AF32" s="149"/>
      <c r="AG32" s="149" t="s">
        <v>114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56.25" outlineLevel="1" x14ac:dyDescent="0.2">
      <c r="A33" s="169">
        <v>16</v>
      </c>
      <c r="B33" s="170" t="s">
        <v>156</v>
      </c>
      <c r="C33" s="183" t="s">
        <v>157</v>
      </c>
      <c r="D33" s="171" t="s">
        <v>129</v>
      </c>
      <c r="E33" s="172">
        <v>149.1</v>
      </c>
      <c r="F33" s="173"/>
      <c r="G33" s="174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21</v>
      </c>
      <c r="M33" s="158">
        <f>G33*(1+L33/100)</f>
        <v>0</v>
      </c>
      <c r="N33" s="158">
        <v>0</v>
      </c>
      <c r="O33" s="158">
        <f>ROUND(E33*N33,2)</f>
        <v>0</v>
      </c>
      <c r="P33" s="158">
        <v>0</v>
      </c>
      <c r="Q33" s="158">
        <f>ROUND(E33*P33,2)</f>
        <v>0</v>
      </c>
      <c r="R33" s="158"/>
      <c r="S33" s="158" t="s">
        <v>138</v>
      </c>
      <c r="T33" s="158" t="s">
        <v>110</v>
      </c>
      <c r="U33" s="158">
        <v>0</v>
      </c>
      <c r="V33" s="158">
        <f>ROUND(E33*U33,2)</f>
        <v>0</v>
      </c>
      <c r="W33" s="158"/>
      <c r="X33" s="158" t="s">
        <v>111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112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22.5" outlineLevel="1" x14ac:dyDescent="0.2">
      <c r="A34" s="156"/>
      <c r="B34" s="157"/>
      <c r="C34" s="184" t="s">
        <v>158</v>
      </c>
      <c r="D34" s="160"/>
      <c r="E34" s="161">
        <v>149.1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49"/>
      <c r="Z34" s="149"/>
      <c r="AA34" s="149"/>
      <c r="AB34" s="149"/>
      <c r="AC34" s="149"/>
      <c r="AD34" s="149"/>
      <c r="AE34" s="149"/>
      <c r="AF34" s="149"/>
      <c r="AG34" s="149" t="s">
        <v>114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ht="33.75" outlineLevel="1" x14ac:dyDescent="0.2">
      <c r="A35" s="169">
        <v>17</v>
      </c>
      <c r="B35" s="170" t="s">
        <v>159</v>
      </c>
      <c r="C35" s="183" t="s">
        <v>160</v>
      </c>
      <c r="D35" s="171" t="s">
        <v>129</v>
      </c>
      <c r="E35" s="172">
        <v>202.35</v>
      </c>
      <c r="F35" s="173"/>
      <c r="G35" s="174">
        <f>ROUND(E35*F35,2)</f>
        <v>0</v>
      </c>
      <c r="H35" s="159"/>
      <c r="I35" s="158">
        <f>ROUND(E35*H35,2)</f>
        <v>0</v>
      </c>
      <c r="J35" s="159"/>
      <c r="K35" s="158">
        <f>ROUND(E35*J35,2)</f>
        <v>0</v>
      </c>
      <c r="L35" s="158">
        <v>21</v>
      </c>
      <c r="M35" s="158">
        <f>G35*(1+L35/100)</f>
        <v>0</v>
      </c>
      <c r="N35" s="158">
        <v>0</v>
      </c>
      <c r="O35" s="158">
        <f>ROUND(E35*N35,2)</f>
        <v>0</v>
      </c>
      <c r="P35" s="158">
        <v>0</v>
      </c>
      <c r="Q35" s="158">
        <f>ROUND(E35*P35,2)</f>
        <v>0</v>
      </c>
      <c r="R35" s="158"/>
      <c r="S35" s="158" t="s">
        <v>138</v>
      </c>
      <c r="T35" s="158" t="s">
        <v>110</v>
      </c>
      <c r="U35" s="158">
        <v>0</v>
      </c>
      <c r="V35" s="158">
        <f>ROUND(E35*U35,2)</f>
        <v>0</v>
      </c>
      <c r="W35" s="158"/>
      <c r="X35" s="158" t="s">
        <v>111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112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22.5" outlineLevel="1" x14ac:dyDescent="0.2">
      <c r="A36" s="156"/>
      <c r="B36" s="157"/>
      <c r="C36" s="184" t="s">
        <v>161</v>
      </c>
      <c r="D36" s="160"/>
      <c r="E36" s="161">
        <v>31.95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9"/>
      <c r="Z36" s="149"/>
      <c r="AA36" s="149"/>
      <c r="AB36" s="149"/>
      <c r="AC36" s="149"/>
      <c r="AD36" s="149"/>
      <c r="AE36" s="149"/>
      <c r="AF36" s="149"/>
      <c r="AG36" s="149" t="s">
        <v>114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22.5" outlineLevel="1" x14ac:dyDescent="0.2">
      <c r="A37" s="156"/>
      <c r="B37" s="157"/>
      <c r="C37" s="184" t="s">
        <v>162</v>
      </c>
      <c r="D37" s="160"/>
      <c r="E37" s="161">
        <v>170.4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49"/>
      <c r="Z37" s="149"/>
      <c r="AA37" s="149"/>
      <c r="AB37" s="149"/>
      <c r="AC37" s="149"/>
      <c r="AD37" s="149"/>
      <c r="AE37" s="149"/>
      <c r="AF37" s="149"/>
      <c r="AG37" s="149" t="s">
        <v>114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33.75" outlineLevel="1" x14ac:dyDescent="0.2">
      <c r="A38" s="169">
        <v>18</v>
      </c>
      <c r="B38" s="170" t="s">
        <v>163</v>
      </c>
      <c r="C38" s="183" t="s">
        <v>164</v>
      </c>
      <c r="D38" s="171" t="s">
        <v>129</v>
      </c>
      <c r="E38" s="172">
        <v>170.4</v>
      </c>
      <c r="F38" s="173"/>
      <c r="G38" s="174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21</v>
      </c>
      <c r="M38" s="158">
        <f>G38*(1+L38/100)</f>
        <v>0</v>
      </c>
      <c r="N38" s="158">
        <v>0</v>
      </c>
      <c r="O38" s="158">
        <f>ROUND(E38*N38,2)</f>
        <v>0</v>
      </c>
      <c r="P38" s="158">
        <v>0</v>
      </c>
      <c r="Q38" s="158">
        <f>ROUND(E38*P38,2)</f>
        <v>0</v>
      </c>
      <c r="R38" s="158"/>
      <c r="S38" s="158" t="s">
        <v>138</v>
      </c>
      <c r="T38" s="158" t="s">
        <v>110</v>
      </c>
      <c r="U38" s="158">
        <v>0</v>
      </c>
      <c r="V38" s="158">
        <f>ROUND(E38*U38,2)</f>
        <v>0</v>
      </c>
      <c r="W38" s="158"/>
      <c r="X38" s="158" t="s">
        <v>111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112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84" t="s">
        <v>165</v>
      </c>
      <c r="D39" s="160"/>
      <c r="E39" s="161">
        <v>170.4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49"/>
      <c r="Z39" s="149"/>
      <c r="AA39" s="149"/>
      <c r="AB39" s="149"/>
      <c r="AC39" s="149"/>
      <c r="AD39" s="149"/>
      <c r="AE39" s="149"/>
      <c r="AF39" s="149"/>
      <c r="AG39" s="149" t="s">
        <v>114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33.75" outlineLevel="1" x14ac:dyDescent="0.2">
      <c r="A40" s="169">
        <v>19</v>
      </c>
      <c r="B40" s="170" t="s">
        <v>166</v>
      </c>
      <c r="C40" s="183" t="s">
        <v>167</v>
      </c>
      <c r="D40" s="171" t="s">
        <v>129</v>
      </c>
      <c r="E40" s="172">
        <v>319.5</v>
      </c>
      <c r="F40" s="173"/>
      <c r="G40" s="174">
        <f>ROUND(E40*F40,2)</f>
        <v>0</v>
      </c>
      <c r="H40" s="159"/>
      <c r="I40" s="158">
        <f>ROUND(E40*H40,2)</f>
        <v>0</v>
      </c>
      <c r="J40" s="159"/>
      <c r="K40" s="158">
        <f>ROUND(E40*J40,2)</f>
        <v>0</v>
      </c>
      <c r="L40" s="158">
        <v>21</v>
      </c>
      <c r="M40" s="158">
        <f>G40*(1+L40/100)</f>
        <v>0</v>
      </c>
      <c r="N40" s="158">
        <v>0</v>
      </c>
      <c r="O40" s="158">
        <f>ROUND(E40*N40,2)</f>
        <v>0</v>
      </c>
      <c r="P40" s="158">
        <v>0</v>
      </c>
      <c r="Q40" s="158">
        <f>ROUND(E40*P40,2)</f>
        <v>0</v>
      </c>
      <c r="R40" s="158"/>
      <c r="S40" s="158" t="s">
        <v>138</v>
      </c>
      <c r="T40" s="158" t="s">
        <v>110</v>
      </c>
      <c r="U40" s="158">
        <v>0</v>
      </c>
      <c r="V40" s="158">
        <f>ROUND(E40*U40,2)</f>
        <v>0</v>
      </c>
      <c r="W40" s="158"/>
      <c r="X40" s="158" t="s">
        <v>111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112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4" t="s">
        <v>168</v>
      </c>
      <c r="D41" s="160"/>
      <c r="E41" s="161">
        <v>319.5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49"/>
      <c r="Z41" s="149"/>
      <c r="AA41" s="149"/>
      <c r="AB41" s="149"/>
      <c r="AC41" s="149"/>
      <c r="AD41" s="149"/>
      <c r="AE41" s="149"/>
      <c r="AF41" s="149"/>
      <c r="AG41" s="149" t="s">
        <v>114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ht="45" outlineLevel="1" x14ac:dyDescent="0.2">
      <c r="A42" s="169">
        <v>20</v>
      </c>
      <c r="B42" s="170" t="s">
        <v>169</v>
      </c>
      <c r="C42" s="183" t="s">
        <v>170</v>
      </c>
      <c r="D42" s="171" t="s">
        <v>129</v>
      </c>
      <c r="E42" s="172">
        <v>127.8</v>
      </c>
      <c r="F42" s="173"/>
      <c r="G42" s="174">
        <f>ROUND(E42*F42,2)</f>
        <v>0</v>
      </c>
      <c r="H42" s="159"/>
      <c r="I42" s="158">
        <f>ROUND(E42*H42,2)</f>
        <v>0</v>
      </c>
      <c r="J42" s="159"/>
      <c r="K42" s="158">
        <f>ROUND(E42*J42,2)</f>
        <v>0</v>
      </c>
      <c r="L42" s="158">
        <v>21</v>
      </c>
      <c r="M42" s="158">
        <f>G42*(1+L42/100)</f>
        <v>0</v>
      </c>
      <c r="N42" s="158">
        <v>0</v>
      </c>
      <c r="O42" s="158">
        <f>ROUND(E42*N42,2)</f>
        <v>0</v>
      </c>
      <c r="P42" s="158">
        <v>0</v>
      </c>
      <c r="Q42" s="158">
        <f>ROUND(E42*P42,2)</f>
        <v>0</v>
      </c>
      <c r="R42" s="158"/>
      <c r="S42" s="158" t="s">
        <v>138</v>
      </c>
      <c r="T42" s="158" t="s">
        <v>110</v>
      </c>
      <c r="U42" s="158">
        <v>0</v>
      </c>
      <c r="V42" s="158">
        <f>ROUND(E42*U42,2)</f>
        <v>0</v>
      </c>
      <c r="W42" s="158"/>
      <c r="X42" s="158" t="s">
        <v>111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112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4" t="s">
        <v>171</v>
      </c>
      <c r="D43" s="160"/>
      <c r="E43" s="161">
        <v>127.8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49"/>
      <c r="Z43" s="149"/>
      <c r="AA43" s="149"/>
      <c r="AB43" s="149"/>
      <c r="AC43" s="149"/>
      <c r="AD43" s="149"/>
      <c r="AE43" s="149"/>
      <c r="AF43" s="149"/>
      <c r="AG43" s="149" t="s">
        <v>114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69">
        <v>21</v>
      </c>
      <c r="B44" s="170" t="s">
        <v>172</v>
      </c>
      <c r="C44" s="183" t="s">
        <v>173</v>
      </c>
      <c r="D44" s="171" t="s">
        <v>108</v>
      </c>
      <c r="E44" s="172">
        <v>213</v>
      </c>
      <c r="F44" s="173"/>
      <c r="G44" s="174">
        <f>ROUND(E44*F44,2)</f>
        <v>0</v>
      </c>
      <c r="H44" s="159"/>
      <c r="I44" s="158">
        <f>ROUND(E44*H44,2)</f>
        <v>0</v>
      </c>
      <c r="J44" s="159"/>
      <c r="K44" s="158">
        <f>ROUND(E44*J44,2)</f>
        <v>0</v>
      </c>
      <c r="L44" s="158">
        <v>21</v>
      </c>
      <c r="M44" s="158">
        <f>G44*(1+L44/100)</f>
        <v>0</v>
      </c>
      <c r="N44" s="158">
        <v>0</v>
      </c>
      <c r="O44" s="158">
        <f>ROUND(E44*N44,2)</f>
        <v>0</v>
      </c>
      <c r="P44" s="158">
        <v>0</v>
      </c>
      <c r="Q44" s="158">
        <f>ROUND(E44*P44,2)</f>
        <v>0</v>
      </c>
      <c r="R44" s="158"/>
      <c r="S44" s="158" t="s">
        <v>138</v>
      </c>
      <c r="T44" s="158" t="s">
        <v>110</v>
      </c>
      <c r="U44" s="158">
        <v>0</v>
      </c>
      <c r="V44" s="158">
        <f>ROUND(E44*U44,2)</f>
        <v>0</v>
      </c>
      <c r="W44" s="158"/>
      <c r="X44" s="158" t="s">
        <v>111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112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84" t="s">
        <v>174</v>
      </c>
      <c r="D45" s="160"/>
      <c r="E45" s="161">
        <v>213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49"/>
      <c r="Z45" s="149"/>
      <c r="AA45" s="149"/>
      <c r="AB45" s="149"/>
      <c r="AC45" s="149"/>
      <c r="AD45" s="149"/>
      <c r="AE45" s="149"/>
      <c r="AF45" s="149"/>
      <c r="AG45" s="149" t="s">
        <v>114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33.75" outlineLevel="1" x14ac:dyDescent="0.2">
      <c r="A46" s="169">
        <v>22</v>
      </c>
      <c r="B46" s="170" t="s">
        <v>175</v>
      </c>
      <c r="C46" s="183" t="s">
        <v>176</v>
      </c>
      <c r="D46" s="171" t="s">
        <v>108</v>
      </c>
      <c r="E46" s="172">
        <v>213</v>
      </c>
      <c r="F46" s="173"/>
      <c r="G46" s="174">
        <f>ROUND(E46*F46,2)</f>
        <v>0</v>
      </c>
      <c r="H46" s="159"/>
      <c r="I46" s="158">
        <f>ROUND(E46*H46,2)</f>
        <v>0</v>
      </c>
      <c r="J46" s="159"/>
      <c r="K46" s="158">
        <f>ROUND(E46*J46,2)</f>
        <v>0</v>
      </c>
      <c r="L46" s="158">
        <v>21</v>
      </c>
      <c r="M46" s="158">
        <f>G46*(1+L46/100)</f>
        <v>0</v>
      </c>
      <c r="N46" s="158">
        <v>0</v>
      </c>
      <c r="O46" s="158">
        <f>ROUND(E46*N46,2)</f>
        <v>0</v>
      </c>
      <c r="P46" s="158">
        <v>0</v>
      </c>
      <c r="Q46" s="158">
        <f>ROUND(E46*P46,2)</f>
        <v>0</v>
      </c>
      <c r="R46" s="158"/>
      <c r="S46" s="158" t="s">
        <v>138</v>
      </c>
      <c r="T46" s="158" t="s">
        <v>110</v>
      </c>
      <c r="U46" s="158">
        <v>0</v>
      </c>
      <c r="V46" s="158">
        <f>ROUND(E46*U46,2)</f>
        <v>0</v>
      </c>
      <c r="W46" s="158"/>
      <c r="X46" s="158" t="s">
        <v>111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112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4" t="s">
        <v>174</v>
      </c>
      <c r="D47" s="160"/>
      <c r="E47" s="161">
        <v>213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49"/>
      <c r="Z47" s="149"/>
      <c r="AA47" s="149"/>
      <c r="AB47" s="149"/>
      <c r="AC47" s="149"/>
      <c r="AD47" s="149"/>
      <c r="AE47" s="149"/>
      <c r="AF47" s="149"/>
      <c r="AG47" s="149" t="s">
        <v>114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33.75" outlineLevel="1" x14ac:dyDescent="0.2">
      <c r="A48" s="169">
        <v>23</v>
      </c>
      <c r="B48" s="170" t="s">
        <v>177</v>
      </c>
      <c r="C48" s="183" t="s">
        <v>178</v>
      </c>
      <c r="D48" s="171" t="s">
        <v>108</v>
      </c>
      <c r="E48" s="172">
        <v>213</v>
      </c>
      <c r="F48" s="173"/>
      <c r="G48" s="174">
        <f>ROUND(E48*F48,2)</f>
        <v>0</v>
      </c>
      <c r="H48" s="159"/>
      <c r="I48" s="158">
        <f>ROUND(E48*H48,2)</f>
        <v>0</v>
      </c>
      <c r="J48" s="159"/>
      <c r="K48" s="158">
        <f>ROUND(E48*J48,2)</f>
        <v>0</v>
      </c>
      <c r="L48" s="158">
        <v>21</v>
      </c>
      <c r="M48" s="158">
        <f>G48*(1+L48/100)</f>
        <v>0</v>
      </c>
      <c r="N48" s="158">
        <v>0</v>
      </c>
      <c r="O48" s="158">
        <f>ROUND(E48*N48,2)</f>
        <v>0</v>
      </c>
      <c r="P48" s="158">
        <v>0</v>
      </c>
      <c r="Q48" s="158">
        <f>ROUND(E48*P48,2)</f>
        <v>0</v>
      </c>
      <c r="R48" s="158"/>
      <c r="S48" s="158" t="s">
        <v>138</v>
      </c>
      <c r="T48" s="158" t="s">
        <v>110</v>
      </c>
      <c r="U48" s="158">
        <v>0</v>
      </c>
      <c r="V48" s="158">
        <f>ROUND(E48*U48,2)</f>
        <v>0</v>
      </c>
      <c r="W48" s="158"/>
      <c r="X48" s="158" t="s">
        <v>111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112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84" t="s">
        <v>179</v>
      </c>
      <c r="D49" s="160"/>
      <c r="E49" s="161">
        <v>213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49"/>
      <c r="Z49" s="149"/>
      <c r="AA49" s="149"/>
      <c r="AB49" s="149"/>
      <c r="AC49" s="149"/>
      <c r="AD49" s="149"/>
      <c r="AE49" s="149"/>
      <c r="AF49" s="149"/>
      <c r="AG49" s="149" t="s">
        <v>114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69">
        <v>24</v>
      </c>
      <c r="B50" s="170" t="s">
        <v>180</v>
      </c>
      <c r="C50" s="183" t="s">
        <v>181</v>
      </c>
      <c r="D50" s="171" t="s">
        <v>182</v>
      </c>
      <c r="E50" s="172">
        <v>15</v>
      </c>
      <c r="F50" s="173"/>
      <c r="G50" s="174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21</v>
      </c>
      <c r="M50" s="158">
        <f>G50*(1+L50/100)</f>
        <v>0</v>
      </c>
      <c r="N50" s="158">
        <v>1E-3</v>
      </c>
      <c r="O50" s="158">
        <f>ROUND(E50*N50,2)</f>
        <v>0.02</v>
      </c>
      <c r="P50" s="158">
        <v>0</v>
      </c>
      <c r="Q50" s="158">
        <f>ROUND(E50*P50,2)</f>
        <v>0</v>
      </c>
      <c r="R50" s="158" t="s">
        <v>183</v>
      </c>
      <c r="S50" s="158" t="s">
        <v>118</v>
      </c>
      <c r="T50" s="158" t="s">
        <v>110</v>
      </c>
      <c r="U50" s="158">
        <v>0</v>
      </c>
      <c r="V50" s="158">
        <f>ROUND(E50*U50,2)</f>
        <v>0</v>
      </c>
      <c r="W50" s="158"/>
      <c r="X50" s="158" t="s">
        <v>184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185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84" t="s">
        <v>186</v>
      </c>
      <c r="D51" s="160"/>
      <c r="E51" s="161">
        <v>15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49"/>
      <c r="Z51" s="149"/>
      <c r="AA51" s="149"/>
      <c r="AB51" s="149"/>
      <c r="AC51" s="149"/>
      <c r="AD51" s="149"/>
      <c r="AE51" s="149"/>
      <c r="AF51" s="149"/>
      <c r="AG51" s="149" t="s">
        <v>114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69">
        <v>25</v>
      </c>
      <c r="B52" s="170" t="s">
        <v>187</v>
      </c>
      <c r="C52" s="183" t="s">
        <v>188</v>
      </c>
      <c r="D52" s="171" t="s">
        <v>189</v>
      </c>
      <c r="E52" s="172">
        <v>242.82</v>
      </c>
      <c r="F52" s="173"/>
      <c r="G52" s="174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21</v>
      </c>
      <c r="M52" s="158">
        <f>G52*(1+L52/100)</f>
        <v>0</v>
      </c>
      <c r="N52" s="158">
        <v>1</v>
      </c>
      <c r="O52" s="158">
        <f>ROUND(E52*N52,2)</f>
        <v>242.82</v>
      </c>
      <c r="P52" s="158">
        <v>0</v>
      </c>
      <c r="Q52" s="158">
        <f>ROUND(E52*P52,2)</f>
        <v>0</v>
      </c>
      <c r="R52" s="158" t="s">
        <v>183</v>
      </c>
      <c r="S52" s="158" t="s">
        <v>118</v>
      </c>
      <c r="T52" s="158" t="s">
        <v>110</v>
      </c>
      <c r="U52" s="158">
        <v>0</v>
      </c>
      <c r="V52" s="158">
        <f>ROUND(E52*U52,2)</f>
        <v>0</v>
      </c>
      <c r="W52" s="158"/>
      <c r="X52" s="158" t="s">
        <v>184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185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84" t="s">
        <v>190</v>
      </c>
      <c r="D53" s="160"/>
      <c r="E53" s="161">
        <v>242.82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49"/>
      <c r="Z53" s="149"/>
      <c r="AA53" s="149"/>
      <c r="AB53" s="149"/>
      <c r="AC53" s="149"/>
      <c r="AD53" s="149"/>
      <c r="AE53" s="149"/>
      <c r="AF53" s="149"/>
      <c r="AG53" s="149" t="s">
        <v>114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x14ac:dyDescent="0.2">
      <c r="A54" s="163" t="s">
        <v>104</v>
      </c>
      <c r="B54" s="164" t="s">
        <v>65</v>
      </c>
      <c r="C54" s="182" t="s">
        <v>66</v>
      </c>
      <c r="D54" s="165"/>
      <c r="E54" s="166"/>
      <c r="F54" s="167"/>
      <c r="G54" s="168">
        <f>SUMIF(AG55:AG55,"&lt;&gt;NOR",G55:G55)</f>
        <v>0</v>
      </c>
      <c r="H54" s="162"/>
      <c r="I54" s="162">
        <f>SUM(I55:I55)</f>
        <v>0</v>
      </c>
      <c r="J54" s="162"/>
      <c r="K54" s="162">
        <f>SUM(K55:K55)</f>
        <v>0</v>
      </c>
      <c r="L54" s="162"/>
      <c r="M54" s="162">
        <f>SUM(M55:M55)</f>
        <v>0</v>
      </c>
      <c r="N54" s="162"/>
      <c r="O54" s="162">
        <f>SUM(O55:O55)</f>
        <v>0</v>
      </c>
      <c r="P54" s="162"/>
      <c r="Q54" s="162">
        <f>SUM(Q55:Q55)</f>
        <v>0</v>
      </c>
      <c r="R54" s="162"/>
      <c r="S54" s="162"/>
      <c r="T54" s="162"/>
      <c r="U54" s="162"/>
      <c r="V54" s="162">
        <f>SUM(V55:V55)</f>
        <v>0</v>
      </c>
      <c r="W54" s="162"/>
      <c r="X54" s="162"/>
      <c r="AG54" t="s">
        <v>105</v>
      </c>
    </row>
    <row r="55" spans="1:60" ht="22.5" outlineLevel="1" x14ac:dyDescent="0.2">
      <c r="A55" s="175">
        <v>26</v>
      </c>
      <c r="B55" s="176" t="s">
        <v>191</v>
      </c>
      <c r="C55" s="185" t="s">
        <v>192</v>
      </c>
      <c r="D55" s="177" t="s">
        <v>125</v>
      </c>
      <c r="E55" s="178">
        <v>213</v>
      </c>
      <c r="F55" s="179"/>
      <c r="G55" s="180">
        <f>ROUND(E55*F55,2)</f>
        <v>0</v>
      </c>
      <c r="H55" s="159"/>
      <c r="I55" s="158">
        <f>ROUND(E55*H55,2)</f>
        <v>0</v>
      </c>
      <c r="J55" s="159"/>
      <c r="K55" s="158">
        <f>ROUND(E55*J55,2)</f>
        <v>0</v>
      </c>
      <c r="L55" s="158">
        <v>21</v>
      </c>
      <c r="M55" s="158">
        <f>G55*(1+L55/100)</f>
        <v>0</v>
      </c>
      <c r="N55" s="158">
        <v>0</v>
      </c>
      <c r="O55" s="158">
        <f>ROUND(E55*N55,2)</f>
        <v>0</v>
      </c>
      <c r="P55" s="158">
        <v>0</v>
      </c>
      <c r="Q55" s="158">
        <f>ROUND(E55*P55,2)</f>
        <v>0</v>
      </c>
      <c r="R55" s="158"/>
      <c r="S55" s="158" t="s">
        <v>138</v>
      </c>
      <c r="T55" s="158" t="s">
        <v>110</v>
      </c>
      <c r="U55" s="158">
        <v>0</v>
      </c>
      <c r="V55" s="158">
        <f>ROUND(E55*U55,2)</f>
        <v>0</v>
      </c>
      <c r="W55" s="158"/>
      <c r="X55" s="158" t="s">
        <v>111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112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x14ac:dyDescent="0.2">
      <c r="A56" s="163" t="s">
        <v>104</v>
      </c>
      <c r="B56" s="164" t="s">
        <v>67</v>
      </c>
      <c r="C56" s="182" t="s">
        <v>68</v>
      </c>
      <c r="D56" s="165"/>
      <c r="E56" s="166"/>
      <c r="F56" s="167"/>
      <c r="G56" s="168">
        <f>SUMIF(AG57:AG66,"&lt;&gt;NOR",G57:G66)</f>
        <v>0</v>
      </c>
      <c r="H56" s="162"/>
      <c r="I56" s="162">
        <f>SUM(I57:I66)</f>
        <v>0</v>
      </c>
      <c r="J56" s="162"/>
      <c r="K56" s="162">
        <f>SUM(K57:K66)</f>
        <v>0</v>
      </c>
      <c r="L56" s="162"/>
      <c r="M56" s="162">
        <f>SUM(M57:M66)</f>
        <v>0</v>
      </c>
      <c r="N56" s="162"/>
      <c r="O56" s="162">
        <f>SUM(O57:O66)</f>
        <v>40.54</v>
      </c>
      <c r="P56" s="162"/>
      <c r="Q56" s="162">
        <f>SUM(Q57:Q66)</f>
        <v>0</v>
      </c>
      <c r="R56" s="162"/>
      <c r="S56" s="162"/>
      <c r="T56" s="162"/>
      <c r="U56" s="162"/>
      <c r="V56" s="162">
        <f>SUM(V57:V66)</f>
        <v>32.53</v>
      </c>
      <c r="W56" s="162"/>
      <c r="X56" s="162"/>
      <c r="AG56" t="s">
        <v>105</v>
      </c>
    </row>
    <row r="57" spans="1:60" ht="22.5" outlineLevel="1" x14ac:dyDescent="0.2">
      <c r="A57" s="169">
        <v>27</v>
      </c>
      <c r="B57" s="170" t="s">
        <v>193</v>
      </c>
      <c r="C57" s="183" t="s">
        <v>194</v>
      </c>
      <c r="D57" s="171" t="s">
        <v>129</v>
      </c>
      <c r="E57" s="172">
        <v>21.3</v>
      </c>
      <c r="F57" s="173"/>
      <c r="G57" s="174">
        <f>ROUND(E57*F57,2)</f>
        <v>0</v>
      </c>
      <c r="H57" s="159"/>
      <c r="I57" s="158">
        <f>ROUND(E57*H57,2)</f>
        <v>0</v>
      </c>
      <c r="J57" s="159"/>
      <c r="K57" s="158">
        <f>ROUND(E57*J57,2)</f>
        <v>0</v>
      </c>
      <c r="L57" s="158">
        <v>21</v>
      </c>
      <c r="M57" s="158">
        <f>G57*(1+L57/100)</f>
        <v>0</v>
      </c>
      <c r="N57" s="158">
        <v>1.8907700000000001</v>
      </c>
      <c r="O57" s="158">
        <f>ROUND(E57*N57,2)</f>
        <v>40.270000000000003</v>
      </c>
      <c r="P57" s="158">
        <v>0</v>
      </c>
      <c r="Q57" s="158">
        <f>ROUND(E57*P57,2)</f>
        <v>0</v>
      </c>
      <c r="R57" s="158"/>
      <c r="S57" s="158" t="s">
        <v>118</v>
      </c>
      <c r="T57" s="158" t="s">
        <v>110</v>
      </c>
      <c r="U57" s="158">
        <v>1.3169999999999999</v>
      </c>
      <c r="V57" s="158">
        <f>ROUND(E57*U57,2)</f>
        <v>28.05</v>
      </c>
      <c r="W57" s="158"/>
      <c r="X57" s="158" t="s">
        <v>111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112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84" t="s">
        <v>195</v>
      </c>
      <c r="D58" s="160"/>
      <c r="E58" s="161">
        <v>21.3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49"/>
      <c r="Z58" s="149"/>
      <c r="AA58" s="149"/>
      <c r="AB58" s="149"/>
      <c r="AC58" s="149"/>
      <c r="AD58" s="149"/>
      <c r="AE58" s="149"/>
      <c r="AF58" s="149"/>
      <c r="AG58" s="149" t="s">
        <v>114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22.5" outlineLevel="1" x14ac:dyDescent="0.2">
      <c r="A59" s="169">
        <v>28</v>
      </c>
      <c r="B59" s="170" t="s">
        <v>196</v>
      </c>
      <c r="C59" s="183" t="s">
        <v>197</v>
      </c>
      <c r="D59" s="171" t="s">
        <v>198</v>
      </c>
      <c r="E59" s="172">
        <v>8</v>
      </c>
      <c r="F59" s="173"/>
      <c r="G59" s="174">
        <f>ROUND(E59*F59,2)</f>
        <v>0</v>
      </c>
      <c r="H59" s="159"/>
      <c r="I59" s="158">
        <f>ROUND(E59*H59,2)</f>
        <v>0</v>
      </c>
      <c r="J59" s="159"/>
      <c r="K59" s="158">
        <f>ROUND(E59*J59,2)</f>
        <v>0</v>
      </c>
      <c r="L59" s="158">
        <v>21</v>
      </c>
      <c r="M59" s="158">
        <f>G59*(1+L59/100)</f>
        <v>0</v>
      </c>
      <c r="N59" s="158">
        <v>6.6E-3</v>
      </c>
      <c r="O59" s="158">
        <f>ROUND(E59*N59,2)</f>
        <v>0.05</v>
      </c>
      <c r="P59" s="158">
        <v>0</v>
      </c>
      <c r="Q59" s="158">
        <f>ROUND(E59*P59,2)</f>
        <v>0</v>
      </c>
      <c r="R59" s="158"/>
      <c r="S59" s="158" t="s">
        <v>118</v>
      </c>
      <c r="T59" s="158" t="s">
        <v>110</v>
      </c>
      <c r="U59" s="158">
        <v>0.28000000000000003</v>
      </c>
      <c r="V59" s="158">
        <f>ROUND(E59*U59,2)</f>
        <v>2.2400000000000002</v>
      </c>
      <c r="W59" s="158"/>
      <c r="X59" s="158" t="s">
        <v>111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112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84" t="s">
        <v>71</v>
      </c>
      <c r="D60" s="160"/>
      <c r="E60" s="161">
        <v>8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49"/>
      <c r="Z60" s="149"/>
      <c r="AA60" s="149"/>
      <c r="AB60" s="149"/>
      <c r="AC60" s="149"/>
      <c r="AD60" s="149"/>
      <c r="AE60" s="149"/>
      <c r="AF60" s="149"/>
      <c r="AG60" s="149" t="s">
        <v>114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22.5" outlineLevel="1" x14ac:dyDescent="0.2">
      <c r="A61" s="169">
        <v>29</v>
      </c>
      <c r="B61" s="170" t="s">
        <v>199</v>
      </c>
      <c r="C61" s="183" t="s">
        <v>200</v>
      </c>
      <c r="D61" s="171" t="s">
        <v>198</v>
      </c>
      <c r="E61" s="172">
        <v>4</v>
      </c>
      <c r="F61" s="173"/>
      <c r="G61" s="174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21</v>
      </c>
      <c r="M61" s="158">
        <f>G61*(1+L61/100)</f>
        <v>0</v>
      </c>
      <c r="N61" s="158">
        <v>6.6E-3</v>
      </c>
      <c r="O61" s="158">
        <f>ROUND(E61*N61,2)</f>
        <v>0.03</v>
      </c>
      <c r="P61" s="158">
        <v>0</v>
      </c>
      <c r="Q61" s="158">
        <f>ROUND(E61*P61,2)</f>
        <v>0</v>
      </c>
      <c r="R61" s="158"/>
      <c r="S61" s="158" t="s">
        <v>118</v>
      </c>
      <c r="T61" s="158" t="s">
        <v>110</v>
      </c>
      <c r="U61" s="158">
        <v>0.56000000000000005</v>
      </c>
      <c r="V61" s="158">
        <f>ROUND(E61*U61,2)</f>
        <v>2.2400000000000002</v>
      </c>
      <c r="W61" s="158"/>
      <c r="X61" s="158" t="s">
        <v>111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112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4" t="s">
        <v>67</v>
      </c>
      <c r="D62" s="160"/>
      <c r="E62" s="161">
        <v>4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49"/>
      <c r="Z62" s="149"/>
      <c r="AA62" s="149"/>
      <c r="AB62" s="149"/>
      <c r="AC62" s="149"/>
      <c r="AD62" s="149"/>
      <c r="AE62" s="149"/>
      <c r="AF62" s="149"/>
      <c r="AG62" s="149" t="s">
        <v>114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22.5" outlineLevel="1" x14ac:dyDescent="0.2">
      <c r="A63" s="175">
        <v>30</v>
      </c>
      <c r="B63" s="176" t="s">
        <v>201</v>
      </c>
      <c r="C63" s="185" t="s">
        <v>202</v>
      </c>
      <c r="D63" s="177" t="s">
        <v>198</v>
      </c>
      <c r="E63" s="178">
        <v>1</v>
      </c>
      <c r="F63" s="179"/>
      <c r="G63" s="180">
        <f>ROUND(E63*F63,2)</f>
        <v>0</v>
      </c>
      <c r="H63" s="159"/>
      <c r="I63" s="158">
        <f>ROUND(E63*H63,2)</f>
        <v>0</v>
      </c>
      <c r="J63" s="159"/>
      <c r="K63" s="158">
        <f>ROUND(E63*J63,2)</f>
        <v>0</v>
      </c>
      <c r="L63" s="158">
        <v>21</v>
      </c>
      <c r="M63" s="158">
        <f>G63*(1+L63/100)</f>
        <v>0</v>
      </c>
      <c r="N63" s="158">
        <v>5.0999999999999997E-2</v>
      </c>
      <c r="O63" s="158">
        <f>ROUND(E63*N63,2)</f>
        <v>0.05</v>
      </c>
      <c r="P63" s="158">
        <v>0</v>
      </c>
      <c r="Q63" s="158">
        <f>ROUND(E63*P63,2)</f>
        <v>0</v>
      </c>
      <c r="R63" s="158" t="s">
        <v>183</v>
      </c>
      <c r="S63" s="158" t="s">
        <v>118</v>
      </c>
      <c r="T63" s="158" t="s">
        <v>110</v>
      </c>
      <c r="U63" s="158">
        <v>0</v>
      </c>
      <c r="V63" s="158">
        <f>ROUND(E63*U63,2)</f>
        <v>0</v>
      </c>
      <c r="W63" s="158"/>
      <c r="X63" s="158" t="s">
        <v>184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185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ht="22.5" outlineLevel="1" x14ac:dyDescent="0.2">
      <c r="A64" s="175">
        <v>31</v>
      </c>
      <c r="B64" s="176" t="s">
        <v>203</v>
      </c>
      <c r="C64" s="185" t="s">
        <v>204</v>
      </c>
      <c r="D64" s="177" t="s">
        <v>198</v>
      </c>
      <c r="E64" s="178">
        <v>1</v>
      </c>
      <c r="F64" s="179"/>
      <c r="G64" s="180">
        <f>ROUND(E64*F64,2)</f>
        <v>0</v>
      </c>
      <c r="H64" s="159"/>
      <c r="I64" s="158">
        <f>ROUND(E64*H64,2)</f>
        <v>0</v>
      </c>
      <c r="J64" s="159"/>
      <c r="K64" s="158">
        <f>ROUND(E64*J64,2)</f>
        <v>0</v>
      </c>
      <c r="L64" s="158">
        <v>21</v>
      </c>
      <c r="M64" s="158">
        <f>G64*(1+L64/100)</f>
        <v>0</v>
      </c>
      <c r="N64" s="158">
        <v>2.8000000000000001E-2</v>
      </c>
      <c r="O64" s="158">
        <f>ROUND(E64*N64,2)</f>
        <v>0.03</v>
      </c>
      <c r="P64" s="158">
        <v>0</v>
      </c>
      <c r="Q64" s="158">
        <f>ROUND(E64*P64,2)</f>
        <v>0</v>
      </c>
      <c r="R64" s="158"/>
      <c r="S64" s="158" t="s">
        <v>138</v>
      </c>
      <c r="T64" s="158" t="s">
        <v>110</v>
      </c>
      <c r="U64" s="158">
        <v>0</v>
      </c>
      <c r="V64" s="158">
        <f>ROUND(E64*U64,2)</f>
        <v>0</v>
      </c>
      <c r="W64" s="158"/>
      <c r="X64" s="158" t="s">
        <v>184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185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22.5" outlineLevel="1" x14ac:dyDescent="0.2">
      <c r="A65" s="175">
        <v>32</v>
      </c>
      <c r="B65" s="176" t="s">
        <v>205</v>
      </c>
      <c r="C65" s="185" t="s">
        <v>206</v>
      </c>
      <c r="D65" s="177" t="s">
        <v>198</v>
      </c>
      <c r="E65" s="178">
        <v>1</v>
      </c>
      <c r="F65" s="179"/>
      <c r="G65" s="180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21</v>
      </c>
      <c r="M65" s="158">
        <f>G65*(1+L65/100)</f>
        <v>0</v>
      </c>
      <c r="N65" s="158">
        <v>0.04</v>
      </c>
      <c r="O65" s="158">
        <f>ROUND(E65*N65,2)</f>
        <v>0.04</v>
      </c>
      <c r="P65" s="158">
        <v>0</v>
      </c>
      <c r="Q65" s="158">
        <f>ROUND(E65*P65,2)</f>
        <v>0</v>
      </c>
      <c r="R65" s="158"/>
      <c r="S65" s="158" t="s">
        <v>138</v>
      </c>
      <c r="T65" s="158" t="s">
        <v>110</v>
      </c>
      <c r="U65" s="158">
        <v>0</v>
      </c>
      <c r="V65" s="158">
        <f>ROUND(E65*U65,2)</f>
        <v>0</v>
      </c>
      <c r="W65" s="158"/>
      <c r="X65" s="158" t="s">
        <v>184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185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22.5" outlineLevel="1" x14ac:dyDescent="0.2">
      <c r="A66" s="175">
        <v>33</v>
      </c>
      <c r="B66" s="176" t="s">
        <v>207</v>
      </c>
      <c r="C66" s="185" t="s">
        <v>208</v>
      </c>
      <c r="D66" s="177" t="s">
        <v>198</v>
      </c>
      <c r="E66" s="178">
        <v>1</v>
      </c>
      <c r="F66" s="179"/>
      <c r="G66" s="180">
        <f>ROUND(E66*F66,2)</f>
        <v>0</v>
      </c>
      <c r="H66" s="159"/>
      <c r="I66" s="158">
        <f>ROUND(E66*H66,2)</f>
        <v>0</v>
      </c>
      <c r="J66" s="159"/>
      <c r="K66" s="158">
        <f>ROUND(E66*J66,2)</f>
        <v>0</v>
      </c>
      <c r="L66" s="158">
        <v>21</v>
      </c>
      <c r="M66" s="158">
        <f>G66*(1+L66/100)</f>
        <v>0</v>
      </c>
      <c r="N66" s="158">
        <v>6.8000000000000005E-2</v>
      </c>
      <c r="O66" s="158">
        <f>ROUND(E66*N66,2)</f>
        <v>7.0000000000000007E-2</v>
      </c>
      <c r="P66" s="158">
        <v>0</v>
      </c>
      <c r="Q66" s="158">
        <f>ROUND(E66*P66,2)</f>
        <v>0</v>
      </c>
      <c r="R66" s="158"/>
      <c r="S66" s="158" t="s">
        <v>138</v>
      </c>
      <c r="T66" s="158" t="s">
        <v>110</v>
      </c>
      <c r="U66" s="158">
        <v>0</v>
      </c>
      <c r="V66" s="158">
        <f>ROUND(E66*U66,2)</f>
        <v>0</v>
      </c>
      <c r="W66" s="158"/>
      <c r="X66" s="158" t="s">
        <v>184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185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x14ac:dyDescent="0.2">
      <c r="A67" s="163" t="s">
        <v>104</v>
      </c>
      <c r="B67" s="164" t="s">
        <v>69</v>
      </c>
      <c r="C67" s="182" t="s">
        <v>70</v>
      </c>
      <c r="D67" s="165"/>
      <c r="E67" s="166"/>
      <c r="F67" s="167"/>
      <c r="G67" s="168">
        <f>SUMIF(AG68:AG72,"&lt;&gt;NOR",G68:G72)</f>
        <v>0</v>
      </c>
      <c r="H67" s="162"/>
      <c r="I67" s="162">
        <f>SUM(I68:I72)</f>
        <v>0</v>
      </c>
      <c r="J67" s="162"/>
      <c r="K67" s="162">
        <f>SUM(K68:K72)</f>
        <v>0</v>
      </c>
      <c r="L67" s="162"/>
      <c r="M67" s="162">
        <f>SUM(M68:M72)</f>
        <v>0</v>
      </c>
      <c r="N67" s="162"/>
      <c r="O67" s="162">
        <f>SUM(O68:O72)</f>
        <v>0</v>
      </c>
      <c r="P67" s="162"/>
      <c r="Q67" s="162">
        <f>SUM(Q68:Q72)</f>
        <v>0</v>
      </c>
      <c r="R67" s="162"/>
      <c r="S67" s="162"/>
      <c r="T67" s="162"/>
      <c r="U67" s="162"/>
      <c r="V67" s="162">
        <f>SUM(V68:V72)</f>
        <v>0.94</v>
      </c>
      <c r="W67" s="162"/>
      <c r="X67" s="162"/>
      <c r="AG67" t="s">
        <v>105</v>
      </c>
    </row>
    <row r="68" spans="1:60" ht="22.5" outlineLevel="1" x14ac:dyDescent="0.2">
      <c r="A68" s="169">
        <v>34</v>
      </c>
      <c r="B68" s="170" t="s">
        <v>209</v>
      </c>
      <c r="C68" s="183" t="s">
        <v>210</v>
      </c>
      <c r="D68" s="171" t="s">
        <v>108</v>
      </c>
      <c r="E68" s="172">
        <v>36</v>
      </c>
      <c r="F68" s="173"/>
      <c r="G68" s="174">
        <f>ROUND(E68*F68,2)</f>
        <v>0</v>
      </c>
      <c r="H68" s="159"/>
      <c r="I68" s="158">
        <f>ROUND(E68*H68,2)</f>
        <v>0</v>
      </c>
      <c r="J68" s="159"/>
      <c r="K68" s="158">
        <f>ROUND(E68*J68,2)</f>
        <v>0</v>
      </c>
      <c r="L68" s="158">
        <v>21</v>
      </c>
      <c r="M68" s="158">
        <f>G68*(1+L68/100)</f>
        <v>0</v>
      </c>
      <c r="N68" s="158">
        <v>0</v>
      </c>
      <c r="O68" s="158">
        <f>ROUND(E68*N68,2)</f>
        <v>0</v>
      </c>
      <c r="P68" s="158">
        <v>0</v>
      </c>
      <c r="Q68" s="158">
        <f>ROUND(E68*P68,2)</f>
        <v>0</v>
      </c>
      <c r="R68" s="158"/>
      <c r="S68" s="158" t="s">
        <v>118</v>
      </c>
      <c r="T68" s="158" t="s">
        <v>110</v>
      </c>
      <c r="U68" s="158">
        <v>2.5999999999999999E-2</v>
      </c>
      <c r="V68" s="158">
        <f>ROUND(E68*U68,2)</f>
        <v>0.94</v>
      </c>
      <c r="W68" s="158"/>
      <c r="X68" s="158" t="s">
        <v>111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112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84" t="s">
        <v>211</v>
      </c>
      <c r="D69" s="160"/>
      <c r="E69" s="161">
        <v>36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49"/>
      <c r="Z69" s="149"/>
      <c r="AA69" s="149"/>
      <c r="AB69" s="149"/>
      <c r="AC69" s="149"/>
      <c r="AD69" s="149"/>
      <c r="AE69" s="149"/>
      <c r="AF69" s="149"/>
      <c r="AG69" s="149" t="s">
        <v>114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ht="33.75" outlineLevel="1" x14ac:dyDescent="0.2">
      <c r="A70" s="175">
        <v>35</v>
      </c>
      <c r="B70" s="176" t="s">
        <v>212</v>
      </c>
      <c r="C70" s="185" t="s">
        <v>213</v>
      </c>
      <c r="D70" s="177" t="s">
        <v>108</v>
      </c>
      <c r="E70" s="178">
        <v>36</v>
      </c>
      <c r="F70" s="179"/>
      <c r="G70" s="180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21</v>
      </c>
      <c r="M70" s="158">
        <f>G70*(1+L70/100)</f>
        <v>0</v>
      </c>
      <c r="N70" s="158">
        <v>0</v>
      </c>
      <c r="O70" s="158">
        <f>ROUND(E70*N70,2)</f>
        <v>0</v>
      </c>
      <c r="P70" s="158">
        <v>0</v>
      </c>
      <c r="Q70" s="158">
        <f>ROUND(E70*P70,2)</f>
        <v>0</v>
      </c>
      <c r="R70" s="158"/>
      <c r="S70" s="158" t="s">
        <v>138</v>
      </c>
      <c r="T70" s="158" t="s">
        <v>110</v>
      </c>
      <c r="U70" s="158">
        <v>0</v>
      </c>
      <c r="V70" s="158">
        <f>ROUND(E70*U70,2)</f>
        <v>0</v>
      </c>
      <c r="W70" s="158"/>
      <c r="X70" s="158" t="s">
        <v>111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112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45" outlineLevel="1" x14ac:dyDescent="0.2">
      <c r="A71" s="175">
        <v>36</v>
      </c>
      <c r="B71" s="176" t="s">
        <v>214</v>
      </c>
      <c r="C71" s="185" t="s">
        <v>215</v>
      </c>
      <c r="D71" s="177" t="s">
        <v>108</v>
      </c>
      <c r="E71" s="178">
        <v>36</v>
      </c>
      <c r="F71" s="179"/>
      <c r="G71" s="180">
        <f>ROUND(E71*F71,2)</f>
        <v>0</v>
      </c>
      <c r="H71" s="159"/>
      <c r="I71" s="158">
        <f>ROUND(E71*H71,2)</f>
        <v>0</v>
      </c>
      <c r="J71" s="159"/>
      <c r="K71" s="158">
        <f>ROUND(E71*J71,2)</f>
        <v>0</v>
      </c>
      <c r="L71" s="158">
        <v>21</v>
      </c>
      <c r="M71" s="158">
        <f>G71*(1+L71/100)</f>
        <v>0</v>
      </c>
      <c r="N71" s="158">
        <v>0</v>
      </c>
      <c r="O71" s="158">
        <f>ROUND(E71*N71,2)</f>
        <v>0</v>
      </c>
      <c r="P71" s="158">
        <v>0</v>
      </c>
      <c r="Q71" s="158">
        <f>ROUND(E71*P71,2)</f>
        <v>0</v>
      </c>
      <c r="R71" s="158"/>
      <c r="S71" s="158" t="s">
        <v>138</v>
      </c>
      <c r="T71" s="158" t="s">
        <v>110</v>
      </c>
      <c r="U71" s="158">
        <v>0</v>
      </c>
      <c r="V71" s="158">
        <f>ROUND(E71*U71,2)</f>
        <v>0</v>
      </c>
      <c r="W71" s="158"/>
      <c r="X71" s="158" t="s">
        <v>111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112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45" outlineLevel="1" x14ac:dyDescent="0.2">
      <c r="A72" s="175">
        <v>37</v>
      </c>
      <c r="B72" s="176" t="s">
        <v>216</v>
      </c>
      <c r="C72" s="185" t="s">
        <v>217</v>
      </c>
      <c r="D72" s="177" t="s">
        <v>108</v>
      </c>
      <c r="E72" s="178">
        <v>36</v>
      </c>
      <c r="F72" s="179"/>
      <c r="G72" s="180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21</v>
      </c>
      <c r="M72" s="158">
        <f>G72*(1+L72/100)</f>
        <v>0</v>
      </c>
      <c r="N72" s="158">
        <v>0</v>
      </c>
      <c r="O72" s="158">
        <f>ROUND(E72*N72,2)</f>
        <v>0</v>
      </c>
      <c r="P72" s="158">
        <v>0</v>
      </c>
      <c r="Q72" s="158">
        <f>ROUND(E72*P72,2)</f>
        <v>0</v>
      </c>
      <c r="R72" s="158"/>
      <c r="S72" s="158" t="s">
        <v>138</v>
      </c>
      <c r="T72" s="158" t="s">
        <v>110</v>
      </c>
      <c r="U72" s="158">
        <v>0</v>
      </c>
      <c r="V72" s="158">
        <f>ROUND(E72*U72,2)</f>
        <v>0</v>
      </c>
      <c r="W72" s="158"/>
      <c r="X72" s="158" t="s">
        <v>111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112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x14ac:dyDescent="0.2">
      <c r="A73" s="163" t="s">
        <v>104</v>
      </c>
      <c r="B73" s="164" t="s">
        <v>71</v>
      </c>
      <c r="C73" s="182" t="s">
        <v>72</v>
      </c>
      <c r="D73" s="165"/>
      <c r="E73" s="166"/>
      <c r="F73" s="167"/>
      <c r="G73" s="168">
        <f>SUMIF(AG74:AG102,"&lt;&gt;NOR",G74:G102)</f>
        <v>0</v>
      </c>
      <c r="H73" s="162"/>
      <c r="I73" s="162">
        <f>SUM(I74:I102)</f>
        <v>0</v>
      </c>
      <c r="J73" s="162"/>
      <c r="K73" s="162">
        <f>SUM(K74:K102)</f>
        <v>0</v>
      </c>
      <c r="L73" s="162"/>
      <c r="M73" s="162">
        <f>SUM(M74:M102)</f>
        <v>0</v>
      </c>
      <c r="N73" s="162"/>
      <c r="O73" s="162">
        <f>SUM(O74:O102)</f>
        <v>19.350000000000001</v>
      </c>
      <c r="P73" s="162"/>
      <c r="Q73" s="162">
        <f>SUM(Q74:Q102)</f>
        <v>0</v>
      </c>
      <c r="R73" s="162"/>
      <c r="S73" s="162"/>
      <c r="T73" s="162"/>
      <c r="U73" s="162"/>
      <c r="V73" s="162">
        <f>SUM(V74:V102)</f>
        <v>63.519999999999996</v>
      </c>
      <c r="W73" s="162"/>
      <c r="X73" s="162"/>
      <c r="AG73" t="s">
        <v>105</v>
      </c>
    </row>
    <row r="74" spans="1:60" ht="22.5" outlineLevel="1" x14ac:dyDescent="0.2">
      <c r="A74" s="175">
        <v>38</v>
      </c>
      <c r="B74" s="176" t="s">
        <v>218</v>
      </c>
      <c r="C74" s="185" t="s">
        <v>219</v>
      </c>
      <c r="D74" s="177" t="s">
        <v>198</v>
      </c>
      <c r="E74" s="178">
        <v>1</v>
      </c>
      <c r="F74" s="179"/>
      <c r="G74" s="180">
        <f t="shared" ref="G74:G79" si="7">ROUND(E74*F74,2)</f>
        <v>0</v>
      </c>
      <c r="H74" s="159"/>
      <c r="I74" s="158">
        <f t="shared" ref="I74:I79" si="8">ROUND(E74*H74,2)</f>
        <v>0</v>
      </c>
      <c r="J74" s="159"/>
      <c r="K74" s="158">
        <f t="shared" ref="K74:K79" si="9">ROUND(E74*J74,2)</f>
        <v>0</v>
      </c>
      <c r="L74" s="158">
        <v>21</v>
      </c>
      <c r="M74" s="158">
        <f t="shared" ref="M74:M79" si="10">G74*(1+L74/100)</f>
        <v>0</v>
      </c>
      <c r="N74" s="158">
        <v>0</v>
      </c>
      <c r="O74" s="158">
        <f t="shared" ref="O74:O79" si="11">ROUND(E74*N74,2)</f>
        <v>0</v>
      </c>
      <c r="P74" s="158">
        <v>0</v>
      </c>
      <c r="Q74" s="158">
        <f t="shared" ref="Q74:Q79" si="12">ROUND(E74*P74,2)</f>
        <v>0</v>
      </c>
      <c r="R74" s="158"/>
      <c r="S74" s="158" t="s">
        <v>118</v>
      </c>
      <c r="T74" s="158" t="s">
        <v>110</v>
      </c>
      <c r="U74" s="158">
        <v>9.9730000000000008</v>
      </c>
      <c r="V74" s="158">
        <f t="shared" ref="V74:V79" si="13">ROUND(E74*U74,2)</f>
        <v>9.9700000000000006</v>
      </c>
      <c r="W74" s="158"/>
      <c r="X74" s="158" t="s">
        <v>111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112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ht="22.5" outlineLevel="1" x14ac:dyDescent="0.2">
      <c r="A75" s="175">
        <v>39</v>
      </c>
      <c r="B75" s="176" t="s">
        <v>220</v>
      </c>
      <c r="C75" s="185" t="s">
        <v>221</v>
      </c>
      <c r="D75" s="177" t="s">
        <v>198</v>
      </c>
      <c r="E75" s="178">
        <v>6</v>
      </c>
      <c r="F75" s="179"/>
      <c r="G75" s="180">
        <f t="shared" si="7"/>
        <v>0</v>
      </c>
      <c r="H75" s="159"/>
      <c r="I75" s="158">
        <f t="shared" si="8"/>
        <v>0</v>
      </c>
      <c r="J75" s="159"/>
      <c r="K75" s="158">
        <f t="shared" si="9"/>
        <v>0</v>
      </c>
      <c r="L75" s="158">
        <v>21</v>
      </c>
      <c r="M75" s="158">
        <f t="shared" si="10"/>
        <v>0</v>
      </c>
      <c r="N75" s="158">
        <v>9.1800000000000007E-3</v>
      </c>
      <c r="O75" s="158">
        <f t="shared" si="11"/>
        <v>0.06</v>
      </c>
      <c r="P75" s="158">
        <v>0</v>
      </c>
      <c r="Q75" s="158">
        <f t="shared" si="12"/>
        <v>0</v>
      </c>
      <c r="R75" s="158"/>
      <c r="S75" s="158" t="s">
        <v>118</v>
      </c>
      <c r="T75" s="158" t="s">
        <v>110</v>
      </c>
      <c r="U75" s="158">
        <v>2.2480000000000002</v>
      </c>
      <c r="V75" s="158">
        <f t="shared" si="13"/>
        <v>13.49</v>
      </c>
      <c r="W75" s="158"/>
      <c r="X75" s="158" t="s">
        <v>111</v>
      </c>
      <c r="Y75" s="149"/>
      <c r="Z75" s="149"/>
      <c r="AA75" s="149"/>
      <c r="AB75" s="149"/>
      <c r="AC75" s="149"/>
      <c r="AD75" s="149"/>
      <c r="AE75" s="149"/>
      <c r="AF75" s="149"/>
      <c r="AG75" s="149" t="s">
        <v>112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ht="22.5" outlineLevel="1" x14ac:dyDescent="0.2">
      <c r="A76" s="175">
        <v>40</v>
      </c>
      <c r="B76" s="176" t="s">
        <v>222</v>
      </c>
      <c r="C76" s="185" t="s">
        <v>223</v>
      </c>
      <c r="D76" s="177" t="s">
        <v>198</v>
      </c>
      <c r="E76" s="178">
        <v>6</v>
      </c>
      <c r="F76" s="179"/>
      <c r="G76" s="180">
        <f t="shared" si="7"/>
        <v>0</v>
      </c>
      <c r="H76" s="159"/>
      <c r="I76" s="158">
        <f t="shared" si="8"/>
        <v>0</v>
      </c>
      <c r="J76" s="159"/>
      <c r="K76" s="158">
        <f t="shared" si="9"/>
        <v>0</v>
      </c>
      <c r="L76" s="158">
        <v>21</v>
      </c>
      <c r="M76" s="158">
        <f t="shared" si="10"/>
        <v>0</v>
      </c>
      <c r="N76" s="158">
        <v>1.1469999999999999E-2</v>
      </c>
      <c r="O76" s="158">
        <f t="shared" si="11"/>
        <v>7.0000000000000007E-2</v>
      </c>
      <c r="P76" s="158">
        <v>0</v>
      </c>
      <c r="Q76" s="158">
        <f t="shared" si="12"/>
        <v>0</v>
      </c>
      <c r="R76" s="158"/>
      <c r="S76" s="158" t="s">
        <v>118</v>
      </c>
      <c r="T76" s="158" t="s">
        <v>110</v>
      </c>
      <c r="U76" s="158">
        <v>2.4279999999999999</v>
      </c>
      <c r="V76" s="158">
        <f t="shared" si="13"/>
        <v>14.57</v>
      </c>
      <c r="W76" s="158"/>
      <c r="X76" s="158" t="s">
        <v>111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112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ht="22.5" outlineLevel="1" x14ac:dyDescent="0.2">
      <c r="A77" s="175">
        <v>41</v>
      </c>
      <c r="B77" s="176" t="s">
        <v>224</v>
      </c>
      <c r="C77" s="185" t="s">
        <v>225</v>
      </c>
      <c r="D77" s="177" t="s">
        <v>198</v>
      </c>
      <c r="E77" s="178">
        <v>6</v>
      </c>
      <c r="F77" s="179"/>
      <c r="G77" s="180">
        <f t="shared" si="7"/>
        <v>0</v>
      </c>
      <c r="H77" s="159"/>
      <c r="I77" s="158">
        <f t="shared" si="8"/>
        <v>0</v>
      </c>
      <c r="J77" s="159"/>
      <c r="K77" s="158">
        <f t="shared" si="9"/>
        <v>0</v>
      </c>
      <c r="L77" s="158">
        <v>21</v>
      </c>
      <c r="M77" s="158">
        <f t="shared" si="10"/>
        <v>0</v>
      </c>
      <c r="N77" s="158">
        <v>2.7529999999999999E-2</v>
      </c>
      <c r="O77" s="158">
        <f t="shared" si="11"/>
        <v>0.17</v>
      </c>
      <c r="P77" s="158">
        <v>0</v>
      </c>
      <c r="Q77" s="158">
        <f t="shared" si="12"/>
        <v>0</v>
      </c>
      <c r="R77" s="158"/>
      <c r="S77" s="158" t="s">
        <v>118</v>
      </c>
      <c r="T77" s="158" t="s">
        <v>110</v>
      </c>
      <c r="U77" s="158">
        <v>3.286</v>
      </c>
      <c r="V77" s="158">
        <f t="shared" si="13"/>
        <v>19.72</v>
      </c>
      <c r="W77" s="158"/>
      <c r="X77" s="158" t="s">
        <v>111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112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22.5" outlineLevel="1" x14ac:dyDescent="0.2">
      <c r="A78" s="175">
        <v>42</v>
      </c>
      <c r="B78" s="176" t="s">
        <v>226</v>
      </c>
      <c r="C78" s="185" t="s">
        <v>227</v>
      </c>
      <c r="D78" s="177" t="s">
        <v>198</v>
      </c>
      <c r="E78" s="178">
        <v>2</v>
      </c>
      <c r="F78" s="179"/>
      <c r="G78" s="180">
        <f t="shared" si="7"/>
        <v>0</v>
      </c>
      <c r="H78" s="159"/>
      <c r="I78" s="158">
        <f t="shared" si="8"/>
        <v>0</v>
      </c>
      <c r="J78" s="159"/>
      <c r="K78" s="158">
        <f t="shared" si="9"/>
        <v>0</v>
      </c>
      <c r="L78" s="158">
        <v>21</v>
      </c>
      <c r="M78" s="158">
        <f t="shared" si="10"/>
        <v>0</v>
      </c>
      <c r="N78" s="158">
        <v>0</v>
      </c>
      <c r="O78" s="158">
        <f t="shared" si="11"/>
        <v>0</v>
      </c>
      <c r="P78" s="158">
        <v>0</v>
      </c>
      <c r="Q78" s="158">
        <f t="shared" si="12"/>
        <v>0</v>
      </c>
      <c r="R78" s="158"/>
      <c r="S78" s="158" t="s">
        <v>118</v>
      </c>
      <c r="T78" s="158" t="s">
        <v>228</v>
      </c>
      <c r="U78" s="158">
        <v>0.65</v>
      </c>
      <c r="V78" s="158">
        <f t="shared" si="13"/>
        <v>1.3</v>
      </c>
      <c r="W78" s="158"/>
      <c r="X78" s="158" t="s">
        <v>111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134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ht="22.5" outlineLevel="1" x14ac:dyDescent="0.2">
      <c r="A79" s="169">
        <v>43</v>
      </c>
      <c r="B79" s="170" t="s">
        <v>229</v>
      </c>
      <c r="C79" s="183" t="s">
        <v>230</v>
      </c>
      <c r="D79" s="171" t="s">
        <v>125</v>
      </c>
      <c r="E79" s="172">
        <v>213</v>
      </c>
      <c r="F79" s="173"/>
      <c r="G79" s="174">
        <f t="shared" si="7"/>
        <v>0</v>
      </c>
      <c r="H79" s="159"/>
      <c r="I79" s="158">
        <f t="shared" si="8"/>
        <v>0</v>
      </c>
      <c r="J79" s="159"/>
      <c r="K79" s="158">
        <f t="shared" si="9"/>
        <v>0</v>
      </c>
      <c r="L79" s="158">
        <v>21</v>
      </c>
      <c r="M79" s="158">
        <f t="shared" si="10"/>
        <v>0</v>
      </c>
      <c r="N79" s="158">
        <v>2.0000000000000002E-5</v>
      </c>
      <c r="O79" s="158">
        <f t="shared" si="11"/>
        <v>0</v>
      </c>
      <c r="P79" s="158">
        <v>0</v>
      </c>
      <c r="Q79" s="158">
        <f t="shared" si="12"/>
        <v>0</v>
      </c>
      <c r="R79" s="158"/>
      <c r="S79" s="158" t="s">
        <v>138</v>
      </c>
      <c r="T79" s="158" t="s">
        <v>110</v>
      </c>
      <c r="U79" s="158">
        <v>0</v>
      </c>
      <c r="V79" s="158">
        <f t="shared" si="13"/>
        <v>0</v>
      </c>
      <c r="W79" s="158"/>
      <c r="X79" s="158" t="s">
        <v>111</v>
      </c>
      <c r="Y79" s="149"/>
      <c r="Z79" s="149"/>
      <c r="AA79" s="149"/>
      <c r="AB79" s="149"/>
      <c r="AC79" s="149"/>
      <c r="AD79" s="149"/>
      <c r="AE79" s="149"/>
      <c r="AF79" s="149"/>
      <c r="AG79" s="149" t="s">
        <v>112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184" t="s">
        <v>179</v>
      </c>
      <c r="D80" s="160"/>
      <c r="E80" s="161">
        <v>213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49"/>
      <c r="Z80" s="149"/>
      <c r="AA80" s="149"/>
      <c r="AB80" s="149"/>
      <c r="AC80" s="149"/>
      <c r="AD80" s="149"/>
      <c r="AE80" s="149"/>
      <c r="AF80" s="149"/>
      <c r="AG80" s="149" t="s">
        <v>114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22.5" outlineLevel="1" x14ac:dyDescent="0.2">
      <c r="A81" s="175">
        <v>44</v>
      </c>
      <c r="B81" s="176" t="s">
        <v>231</v>
      </c>
      <c r="C81" s="185" t="s">
        <v>232</v>
      </c>
      <c r="D81" s="177" t="s">
        <v>125</v>
      </c>
      <c r="E81" s="178">
        <v>29</v>
      </c>
      <c r="F81" s="179"/>
      <c r="G81" s="180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21</v>
      </c>
      <c r="M81" s="158">
        <f>G81*(1+L81/100)</f>
        <v>0</v>
      </c>
      <c r="N81" s="158">
        <v>1.0000000000000001E-5</v>
      </c>
      <c r="O81" s="158">
        <f>ROUND(E81*N81,2)</f>
        <v>0</v>
      </c>
      <c r="P81" s="158">
        <v>0</v>
      </c>
      <c r="Q81" s="158">
        <f>ROUND(E81*P81,2)</f>
        <v>0</v>
      </c>
      <c r="R81" s="158"/>
      <c r="S81" s="158" t="s">
        <v>233</v>
      </c>
      <c r="T81" s="158" t="s">
        <v>110</v>
      </c>
      <c r="U81" s="158">
        <v>0.154</v>
      </c>
      <c r="V81" s="158">
        <f>ROUND(E81*U81,2)</f>
        <v>4.47</v>
      </c>
      <c r="W81" s="158"/>
      <c r="X81" s="158" t="s">
        <v>111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134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33.75" outlineLevel="1" x14ac:dyDescent="0.2">
      <c r="A82" s="169">
        <v>45</v>
      </c>
      <c r="B82" s="170" t="s">
        <v>234</v>
      </c>
      <c r="C82" s="183" t="s">
        <v>235</v>
      </c>
      <c r="D82" s="171" t="s">
        <v>198</v>
      </c>
      <c r="E82" s="172">
        <v>10</v>
      </c>
      <c r="F82" s="173"/>
      <c r="G82" s="174">
        <f>ROUND(E82*F82,2)</f>
        <v>0</v>
      </c>
      <c r="H82" s="159"/>
      <c r="I82" s="158">
        <f>ROUND(E82*H82,2)</f>
        <v>0</v>
      </c>
      <c r="J82" s="159"/>
      <c r="K82" s="158">
        <f>ROUND(E82*J82,2)</f>
        <v>0</v>
      </c>
      <c r="L82" s="158">
        <v>21</v>
      </c>
      <c r="M82" s="158">
        <f>G82*(1+L82/100)</f>
        <v>0</v>
      </c>
      <c r="N82" s="158">
        <v>1E-4</v>
      </c>
      <c r="O82" s="158">
        <f>ROUND(E82*N82,2)</f>
        <v>0</v>
      </c>
      <c r="P82" s="158">
        <v>0</v>
      </c>
      <c r="Q82" s="158">
        <f>ROUND(E82*P82,2)</f>
        <v>0</v>
      </c>
      <c r="R82" s="158"/>
      <c r="S82" s="158" t="s">
        <v>138</v>
      </c>
      <c r="T82" s="158" t="s">
        <v>110</v>
      </c>
      <c r="U82" s="158">
        <v>0</v>
      </c>
      <c r="V82" s="158">
        <f>ROUND(E82*U82,2)</f>
        <v>0</v>
      </c>
      <c r="W82" s="158"/>
      <c r="X82" s="158" t="s">
        <v>111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112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84" t="s">
        <v>236</v>
      </c>
      <c r="D83" s="160"/>
      <c r="E83" s="161">
        <v>10</v>
      </c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49"/>
      <c r="Z83" s="149"/>
      <c r="AA83" s="149"/>
      <c r="AB83" s="149"/>
      <c r="AC83" s="149"/>
      <c r="AD83" s="149"/>
      <c r="AE83" s="149"/>
      <c r="AF83" s="149"/>
      <c r="AG83" s="149" t="s">
        <v>114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ht="22.5" outlineLevel="1" x14ac:dyDescent="0.2">
      <c r="A84" s="169">
        <v>46</v>
      </c>
      <c r="B84" s="170" t="s">
        <v>237</v>
      </c>
      <c r="C84" s="183" t="s">
        <v>238</v>
      </c>
      <c r="D84" s="171" t="s">
        <v>198</v>
      </c>
      <c r="E84" s="172">
        <v>8</v>
      </c>
      <c r="F84" s="173"/>
      <c r="G84" s="174">
        <f>ROUND(E84*F84,2)</f>
        <v>0</v>
      </c>
      <c r="H84" s="159"/>
      <c r="I84" s="158">
        <f>ROUND(E84*H84,2)</f>
        <v>0</v>
      </c>
      <c r="J84" s="159"/>
      <c r="K84" s="158">
        <f>ROUND(E84*J84,2)</f>
        <v>0</v>
      </c>
      <c r="L84" s="158">
        <v>21</v>
      </c>
      <c r="M84" s="158">
        <f>G84*(1+L84/100)</f>
        <v>0</v>
      </c>
      <c r="N84" s="158">
        <v>0.21734000000000001</v>
      </c>
      <c r="O84" s="158">
        <f>ROUND(E84*N84,2)</f>
        <v>1.74</v>
      </c>
      <c r="P84" s="158">
        <v>0</v>
      </c>
      <c r="Q84" s="158">
        <f>ROUND(E84*P84,2)</f>
        <v>0</v>
      </c>
      <c r="R84" s="158"/>
      <c r="S84" s="158" t="s">
        <v>138</v>
      </c>
      <c r="T84" s="158" t="s">
        <v>110</v>
      </c>
      <c r="U84" s="158">
        <v>0</v>
      </c>
      <c r="V84" s="158">
        <f>ROUND(E84*U84,2)</f>
        <v>0</v>
      </c>
      <c r="W84" s="158"/>
      <c r="X84" s="158" t="s">
        <v>111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112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4" t="s">
        <v>239</v>
      </c>
      <c r="D85" s="160"/>
      <c r="E85" s="161">
        <v>8</v>
      </c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49"/>
      <c r="Z85" s="149"/>
      <c r="AA85" s="149"/>
      <c r="AB85" s="149"/>
      <c r="AC85" s="149"/>
      <c r="AD85" s="149"/>
      <c r="AE85" s="149"/>
      <c r="AF85" s="149"/>
      <c r="AG85" s="149" t="s">
        <v>114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ht="22.5" outlineLevel="1" x14ac:dyDescent="0.2">
      <c r="A86" s="175">
        <v>47</v>
      </c>
      <c r="B86" s="176" t="s">
        <v>240</v>
      </c>
      <c r="C86" s="185" t="s">
        <v>241</v>
      </c>
      <c r="D86" s="177" t="s">
        <v>125</v>
      </c>
      <c r="E86" s="178">
        <v>213</v>
      </c>
      <c r="F86" s="179"/>
      <c r="G86" s="180">
        <f>ROUND(E86*F86,2)</f>
        <v>0</v>
      </c>
      <c r="H86" s="159"/>
      <c r="I86" s="158">
        <f>ROUND(E86*H86,2)</f>
        <v>0</v>
      </c>
      <c r="J86" s="159"/>
      <c r="K86" s="158">
        <f>ROUND(E86*J86,2)</f>
        <v>0</v>
      </c>
      <c r="L86" s="158">
        <v>21</v>
      </c>
      <c r="M86" s="158">
        <f>G86*(1+L86/100)</f>
        <v>0</v>
      </c>
      <c r="N86" s="158">
        <v>1.2999999999999999E-4</v>
      </c>
      <c r="O86" s="158">
        <f>ROUND(E86*N86,2)</f>
        <v>0.03</v>
      </c>
      <c r="P86" s="158">
        <v>0</v>
      </c>
      <c r="Q86" s="158">
        <f>ROUND(E86*P86,2)</f>
        <v>0</v>
      </c>
      <c r="R86" s="158"/>
      <c r="S86" s="158" t="s">
        <v>138</v>
      </c>
      <c r="T86" s="158" t="s">
        <v>110</v>
      </c>
      <c r="U86" s="158">
        <v>0</v>
      </c>
      <c r="V86" s="158">
        <f>ROUND(E86*U86,2)</f>
        <v>0</v>
      </c>
      <c r="W86" s="158"/>
      <c r="X86" s="158" t="s">
        <v>111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112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75">
        <v>48</v>
      </c>
      <c r="B87" s="176" t="s">
        <v>242</v>
      </c>
      <c r="C87" s="185" t="s">
        <v>243</v>
      </c>
      <c r="D87" s="177" t="s">
        <v>198</v>
      </c>
      <c r="E87" s="178">
        <v>1</v>
      </c>
      <c r="F87" s="179"/>
      <c r="G87" s="180">
        <f>ROUND(E87*F87,2)</f>
        <v>0</v>
      </c>
      <c r="H87" s="159"/>
      <c r="I87" s="158">
        <f>ROUND(E87*H87,2)</f>
        <v>0</v>
      </c>
      <c r="J87" s="159"/>
      <c r="K87" s="158">
        <f>ROUND(E87*J87,2)</f>
        <v>0</v>
      </c>
      <c r="L87" s="158">
        <v>21</v>
      </c>
      <c r="M87" s="158">
        <f>G87*(1+L87/100)</f>
        <v>0</v>
      </c>
      <c r="N87" s="158">
        <v>1.2999999999999999E-4</v>
      </c>
      <c r="O87" s="158">
        <f>ROUND(E87*N87,2)</f>
        <v>0</v>
      </c>
      <c r="P87" s="158">
        <v>0</v>
      </c>
      <c r="Q87" s="158">
        <f>ROUND(E87*P87,2)</f>
        <v>0</v>
      </c>
      <c r="R87" s="158"/>
      <c r="S87" s="158" t="s">
        <v>233</v>
      </c>
      <c r="T87" s="158" t="s">
        <v>110</v>
      </c>
      <c r="U87" s="158">
        <v>0</v>
      </c>
      <c r="V87" s="158">
        <f>ROUND(E87*U87,2)</f>
        <v>0</v>
      </c>
      <c r="W87" s="158"/>
      <c r="X87" s="158" t="s">
        <v>111</v>
      </c>
      <c r="Y87" s="149"/>
      <c r="Z87" s="149"/>
      <c r="AA87" s="149"/>
      <c r="AB87" s="149"/>
      <c r="AC87" s="149"/>
      <c r="AD87" s="149"/>
      <c r="AE87" s="149"/>
      <c r="AF87" s="149"/>
      <c r="AG87" s="149" t="s">
        <v>112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22.5" outlineLevel="1" x14ac:dyDescent="0.2">
      <c r="A88" s="169">
        <v>49</v>
      </c>
      <c r="B88" s="170" t="s">
        <v>244</v>
      </c>
      <c r="C88" s="183" t="s">
        <v>245</v>
      </c>
      <c r="D88" s="171" t="s">
        <v>198</v>
      </c>
      <c r="E88" s="172">
        <v>33.733330000000002</v>
      </c>
      <c r="F88" s="173"/>
      <c r="G88" s="174">
        <f>ROUND(E88*F88,2)</f>
        <v>0</v>
      </c>
      <c r="H88" s="159"/>
      <c r="I88" s="158">
        <f>ROUND(E88*H88,2)</f>
        <v>0</v>
      </c>
      <c r="J88" s="159"/>
      <c r="K88" s="158">
        <f>ROUND(E88*J88,2)</f>
        <v>0</v>
      </c>
      <c r="L88" s="158">
        <v>21</v>
      </c>
      <c r="M88" s="158">
        <f>G88*(1+L88/100)</f>
        <v>0</v>
      </c>
      <c r="N88" s="158">
        <v>0.09</v>
      </c>
      <c r="O88" s="158">
        <f>ROUND(E88*N88,2)</f>
        <v>3.04</v>
      </c>
      <c r="P88" s="158">
        <v>0</v>
      </c>
      <c r="Q88" s="158">
        <f>ROUND(E88*P88,2)</f>
        <v>0</v>
      </c>
      <c r="R88" s="158" t="s">
        <v>183</v>
      </c>
      <c r="S88" s="158" t="s">
        <v>118</v>
      </c>
      <c r="T88" s="158" t="s">
        <v>110</v>
      </c>
      <c r="U88" s="158">
        <v>0</v>
      </c>
      <c r="V88" s="158">
        <f>ROUND(E88*U88,2)</f>
        <v>0</v>
      </c>
      <c r="W88" s="158"/>
      <c r="X88" s="158" t="s">
        <v>184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185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84" t="s">
        <v>246</v>
      </c>
      <c r="D89" s="160"/>
      <c r="E89" s="161">
        <v>33.733330000000002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49"/>
      <c r="Z89" s="149"/>
      <c r="AA89" s="149"/>
      <c r="AB89" s="149"/>
      <c r="AC89" s="149"/>
      <c r="AD89" s="149"/>
      <c r="AE89" s="149"/>
      <c r="AF89" s="149"/>
      <c r="AG89" s="149" t="s">
        <v>114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ht="22.5" outlineLevel="1" x14ac:dyDescent="0.2">
      <c r="A90" s="169">
        <v>50</v>
      </c>
      <c r="B90" s="170" t="s">
        <v>247</v>
      </c>
      <c r="C90" s="183" t="s">
        <v>248</v>
      </c>
      <c r="D90" s="171" t="s">
        <v>198</v>
      </c>
      <c r="E90" s="172">
        <v>5.3166700000000002</v>
      </c>
      <c r="F90" s="173"/>
      <c r="G90" s="174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21</v>
      </c>
      <c r="M90" s="158">
        <f>G90*(1+L90/100)</f>
        <v>0</v>
      </c>
      <c r="N90" s="158">
        <v>9.8900000000000002E-2</v>
      </c>
      <c r="O90" s="158">
        <f>ROUND(E90*N90,2)</f>
        <v>0.53</v>
      </c>
      <c r="P90" s="158">
        <v>0</v>
      </c>
      <c r="Q90" s="158">
        <f>ROUND(E90*P90,2)</f>
        <v>0</v>
      </c>
      <c r="R90" s="158" t="s">
        <v>183</v>
      </c>
      <c r="S90" s="158" t="s">
        <v>118</v>
      </c>
      <c r="T90" s="158" t="s">
        <v>110</v>
      </c>
      <c r="U90" s="158">
        <v>0</v>
      </c>
      <c r="V90" s="158">
        <f>ROUND(E90*U90,2)</f>
        <v>0</v>
      </c>
      <c r="W90" s="158"/>
      <c r="X90" s="158" t="s">
        <v>184</v>
      </c>
      <c r="Y90" s="149"/>
      <c r="Z90" s="149"/>
      <c r="AA90" s="149"/>
      <c r="AB90" s="149"/>
      <c r="AC90" s="149"/>
      <c r="AD90" s="149"/>
      <c r="AE90" s="149"/>
      <c r="AF90" s="149"/>
      <c r="AG90" s="149" t="s">
        <v>249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56"/>
      <c r="B91" s="157"/>
      <c r="C91" s="184" t="s">
        <v>250</v>
      </c>
      <c r="D91" s="160"/>
      <c r="E91" s="161">
        <v>5.3166700000000002</v>
      </c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49"/>
      <c r="Z91" s="149"/>
      <c r="AA91" s="149"/>
      <c r="AB91" s="149"/>
      <c r="AC91" s="149"/>
      <c r="AD91" s="149"/>
      <c r="AE91" s="149"/>
      <c r="AF91" s="149"/>
      <c r="AG91" s="149" t="s">
        <v>114</v>
      </c>
      <c r="AH91" s="149">
        <v>0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69">
        <v>51</v>
      </c>
      <c r="B92" s="170" t="s">
        <v>251</v>
      </c>
      <c r="C92" s="183" t="s">
        <v>252</v>
      </c>
      <c r="D92" s="171" t="s">
        <v>198</v>
      </c>
      <c r="E92" s="172">
        <v>11</v>
      </c>
      <c r="F92" s="173"/>
      <c r="G92" s="174">
        <f>ROUND(E92*F92,2)</f>
        <v>0</v>
      </c>
      <c r="H92" s="159"/>
      <c r="I92" s="158">
        <f>ROUND(E92*H92,2)</f>
        <v>0</v>
      </c>
      <c r="J92" s="159"/>
      <c r="K92" s="158">
        <f>ROUND(E92*J92,2)</f>
        <v>0</v>
      </c>
      <c r="L92" s="158">
        <v>21</v>
      </c>
      <c r="M92" s="158">
        <f>G92*(1+L92/100)</f>
        <v>0</v>
      </c>
      <c r="N92" s="158">
        <v>8.6999999999999994E-3</v>
      </c>
      <c r="O92" s="158">
        <f>ROUND(E92*N92,2)</f>
        <v>0.1</v>
      </c>
      <c r="P92" s="158">
        <v>0</v>
      </c>
      <c r="Q92" s="158">
        <f>ROUND(E92*P92,2)</f>
        <v>0</v>
      </c>
      <c r="R92" s="158"/>
      <c r="S92" s="158" t="s">
        <v>233</v>
      </c>
      <c r="T92" s="158" t="s">
        <v>110</v>
      </c>
      <c r="U92" s="158">
        <v>0</v>
      </c>
      <c r="V92" s="158">
        <f>ROUND(E92*U92,2)</f>
        <v>0</v>
      </c>
      <c r="W92" s="158"/>
      <c r="X92" s="158" t="s">
        <v>184</v>
      </c>
      <c r="Y92" s="149"/>
      <c r="Z92" s="149"/>
      <c r="AA92" s="149"/>
      <c r="AB92" s="149"/>
      <c r="AC92" s="149"/>
      <c r="AD92" s="149"/>
      <c r="AE92" s="149"/>
      <c r="AF92" s="149"/>
      <c r="AG92" s="149" t="s">
        <v>185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184" t="s">
        <v>253</v>
      </c>
      <c r="D93" s="160"/>
      <c r="E93" s="161">
        <v>11</v>
      </c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49"/>
      <c r="Z93" s="149"/>
      <c r="AA93" s="149"/>
      <c r="AB93" s="149"/>
      <c r="AC93" s="149"/>
      <c r="AD93" s="149"/>
      <c r="AE93" s="149"/>
      <c r="AF93" s="149"/>
      <c r="AG93" s="149" t="s">
        <v>114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75">
        <v>52</v>
      </c>
      <c r="B94" s="176" t="s">
        <v>254</v>
      </c>
      <c r="C94" s="185" t="s">
        <v>255</v>
      </c>
      <c r="D94" s="177" t="s">
        <v>198</v>
      </c>
      <c r="E94" s="178">
        <v>2</v>
      </c>
      <c r="F94" s="179"/>
      <c r="G94" s="180">
        <f>ROUND(E94*F94,2)</f>
        <v>0</v>
      </c>
      <c r="H94" s="159"/>
      <c r="I94" s="158">
        <f>ROUND(E94*H94,2)</f>
        <v>0</v>
      </c>
      <c r="J94" s="159"/>
      <c r="K94" s="158">
        <f>ROUND(E94*J94,2)</f>
        <v>0</v>
      </c>
      <c r="L94" s="158">
        <v>21</v>
      </c>
      <c r="M94" s="158">
        <f>G94*(1+L94/100)</f>
        <v>0</v>
      </c>
      <c r="N94" s="158">
        <v>2.15E-3</v>
      </c>
      <c r="O94" s="158">
        <f>ROUND(E94*N94,2)</f>
        <v>0</v>
      </c>
      <c r="P94" s="158">
        <v>0</v>
      </c>
      <c r="Q94" s="158">
        <f>ROUND(E94*P94,2)</f>
        <v>0</v>
      </c>
      <c r="R94" s="158" t="s">
        <v>183</v>
      </c>
      <c r="S94" s="158" t="s">
        <v>118</v>
      </c>
      <c r="T94" s="158" t="s">
        <v>228</v>
      </c>
      <c r="U94" s="158">
        <v>0</v>
      </c>
      <c r="V94" s="158">
        <f>ROUND(E94*U94,2)</f>
        <v>0</v>
      </c>
      <c r="W94" s="158"/>
      <c r="X94" s="158" t="s">
        <v>184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249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75">
        <v>53</v>
      </c>
      <c r="B95" s="176" t="s">
        <v>256</v>
      </c>
      <c r="C95" s="185" t="s">
        <v>257</v>
      </c>
      <c r="D95" s="177" t="s">
        <v>198</v>
      </c>
      <c r="E95" s="178">
        <v>2</v>
      </c>
      <c r="F95" s="179"/>
      <c r="G95" s="180">
        <f>ROUND(E95*F95,2)</f>
        <v>0</v>
      </c>
      <c r="H95" s="159"/>
      <c r="I95" s="158">
        <f>ROUND(E95*H95,2)</f>
        <v>0</v>
      </c>
      <c r="J95" s="159"/>
      <c r="K95" s="158">
        <f>ROUND(E95*J95,2)</f>
        <v>0</v>
      </c>
      <c r="L95" s="158">
        <v>21</v>
      </c>
      <c r="M95" s="158">
        <f>G95*(1+L95/100)</f>
        <v>0</v>
      </c>
      <c r="N95" s="158">
        <v>2.4289999999999999E-2</v>
      </c>
      <c r="O95" s="158">
        <f>ROUND(E95*N95,2)</f>
        <v>0.05</v>
      </c>
      <c r="P95" s="158">
        <v>0</v>
      </c>
      <c r="Q95" s="158">
        <f>ROUND(E95*P95,2)</f>
        <v>0</v>
      </c>
      <c r="R95" s="158" t="s">
        <v>183</v>
      </c>
      <c r="S95" s="158" t="s">
        <v>118</v>
      </c>
      <c r="T95" s="158" t="s">
        <v>228</v>
      </c>
      <c r="U95" s="158">
        <v>0</v>
      </c>
      <c r="V95" s="158">
        <f>ROUND(E95*U95,2)</f>
        <v>0</v>
      </c>
      <c r="W95" s="158"/>
      <c r="X95" s="158" t="s">
        <v>184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249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ht="22.5" outlineLevel="1" x14ac:dyDescent="0.2">
      <c r="A96" s="175">
        <v>54</v>
      </c>
      <c r="B96" s="176" t="s">
        <v>258</v>
      </c>
      <c r="C96" s="185" t="s">
        <v>259</v>
      </c>
      <c r="D96" s="177" t="s">
        <v>198</v>
      </c>
      <c r="E96" s="178">
        <v>2</v>
      </c>
      <c r="F96" s="179"/>
      <c r="G96" s="180">
        <f>ROUND(E96*F96,2)</f>
        <v>0</v>
      </c>
      <c r="H96" s="159"/>
      <c r="I96" s="158">
        <f>ROUND(E96*H96,2)</f>
        <v>0</v>
      </c>
      <c r="J96" s="159"/>
      <c r="K96" s="158">
        <f>ROUND(E96*J96,2)</f>
        <v>0</v>
      </c>
      <c r="L96" s="158">
        <v>21</v>
      </c>
      <c r="M96" s="158">
        <f>G96*(1+L96/100)</f>
        <v>0</v>
      </c>
      <c r="N96" s="158">
        <v>2.58E-2</v>
      </c>
      <c r="O96" s="158">
        <f>ROUND(E96*N96,2)</f>
        <v>0.05</v>
      </c>
      <c r="P96" s="158">
        <v>0</v>
      </c>
      <c r="Q96" s="158">
        <f>ROUND(E96*P96,2)</f>
        <v>0</v>
      </c>
      <c r="R96" s="158" t="s">
        <v>183</v>
      </c>
      <c r="S96" s="158" t="s">
        <v>118</v>
      </c>
      <c r="T96" s="158" t="s">
        <v>228</v>
      </c>
      <c r="U96" s="158">
        <v>0</v>
      </c>
      <c r="V96" s="158">
        <f>ROUND(E96*U96,2)</f>
        <v>0</v>
      </c>
      <c r="W96" s="158"/>
      <c r="X96" s="158" t="s">
        <v>184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249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75">
        <v>55</v>
      </c>
      <c r="B97" s="176" t="s">
        <v>260</v>
      </c>
      <c r="C97" s="185" t="s">
        <v>261</v>
      </c>
      <c r="D97" s="177" t="s">
        <v>198</v>
      </c>
      <c r="E97" s="178">
        <v>2</v>
      </c>
      <c r="F97" s="179"/>
      <c r="G97" s="180">
        <f>ROUND(E97*F97,2)</f>
        <v>0</v>
      </c>
      <c r="H97" s="159"/>
      <c r="I97" s="158">
        <f>ROUND(E97*H97,2)</f>
        <v>0</v>
      </c>
      <c r="J97" s="159"/>
      <c r="K97" s="158">
        <f>ROUND(E97*J97,2)</f>
        <v>0</v>
      </c>
      <c r="L97" s="158">
        <v>21</v>
      </c>
      <c r="M97" s="158">
        <f>G97*(1+L97/100)</f>
        <v>0</v>
      </c>
      <c r="N97" s="158">
        <v>1.3100000000000001E-2</v>
      </c>
      <c r="O97" s="158">
        <f>ROUND(E97*N97,2)</f>
        <v>0.03</v>
      </c>
      <c r="P97" s="158">
        <v>0</v>
      </c>
      <c r="Q97" s="158">
        <f>ROUND(E97*P97,2)</f>
        <v>0</v>
      </c>
      <c r="R97" s="158" t="s">
        <v>183</v>
      </c>
      <c r="S97" s="158" t="s">
        <v>118</v>
      </c>
      <c r="T97" s="158" t="s">
        <v>228</v>
      </c>
      <c r="U97" s="158">
        <v>0</v>
      </c>
      <c r="V97" s="158">
        <f>ROUND(E97*U97,2)</f>
        <v>0</v>
      </c>
      <c r="W97" s="158"/>
      <c r="X97" s="158" t="s">
        <v>184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249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ht="22.5" outlineLevel="1" x14ac:dyDescent="0.2">
      <c r="A98" s="169">
        <v>56</v>
      </c>
      <c r="B98" s="170" t="s">
        <v>262</v>
      </c>
      <c r="C98" s="183" t="s">
        <v>263</v>
      </c>
      <c r="D98" s="171" t="s">
        <v>198</v>
      </c>
      <c r="E98" s="172">
        <v>8</v>
      </c>
      <c r="F98" s="173"/>
      <c r="G98" s="174">
        <f>ROUND(E98*F98,2)</f>
        <v>0</v>
      </c>
      <c r="H98" s="159"/>
      <c r="I98" s="158">
        <f>ROUND(E98*H98,2)</f>
        <v>0</v>
      </c>
      <c r="J98" s="159"/>
      <c r="K98" s="158">
        <f>ROUND(E98*J98,2)</f>
        <v>0</v>
      </c>
      <c r="L98" s="158">
        <v>21</v>
      </c>
      <c r="M98" s="158">
        <f>G98*(1+L98/100)</f>
        <v>0</v>
      </c>
      <c r="N98" s="158">
        <v>5.6300000000000003E-2</v>
      </c>
      <c r="O98" s="158">
        <f>ROUND(E98*N98,2)</f>
        <v>0.45</v>
      </c>
      <c r="P98" s="158">
        <v>0</v>
      </c>
      <c r="Q98" s="158">
        <f>ROUND(E98*P98,2)</f>
        <v>0</v>
      </c>
      <c r="R98" s="158"/>
      <c r="S98" s="158" t="s">
        <v>138</v>
      </c>
      <c r="T98" s="158" t="s">
        <v>110</v>
      </c>
      <c r="U98" s="158">
        <v>0</v>
      </c>
      <c r="V98" s="158">
        <f>ROUND(E98*U98,2)</f>
        <v>0</v>
      </c>
      <c r="W98" s="158"/>
      <c r="X98" s="158" t="s">
        <v>184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185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184" t="s">
        <v>239</v>
      </c>
      <c r="D99" s="160"/>
      <c r="E99" s="161">
        <v>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49"/>
      <c r="Z99" s="149"/>
      <c r="AA99" s="149"/>
      <c r="AB99" s="149"/>
      <c r="AC99" s="149"/>
      <c r="AD99" s="149"/>
      <c r="AE99" s="149"/>
      <c r="AF99" s="149"/>
      <c r="AG99" s="149" t="s">
        <v>114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22.5" outlineLevel="1" x14ac:dyDescent="0.2">
      <c r="A100" s="175">
        <v>57</v>
      </c>
      <c r="B100" s="176" t="s">
        <v>264</v>
      </c>
      <c r="C100" s="185" t="s">
        <v>265</v>
      </c>
      <c r="D100" s="177" t="s">
        <v>198</v>
      </c>
      <c r="E100" s="178">
        <v>6</v>
      </c>
      <c r="F100" s="179"/>
      <c r="G100" s="180">
        <f>ROUND(E100*F100,2)</f>
        <v>0</v>
      </c>
      <c r="H100" s="159"/>
      <c r="I100" s="158">
        <f>ROUND(E100*H100,2)</f>
        <v>0</v>
      </c>
      <c r="J100" s="159"/>
      <c r="K100" s="158">
        <f>ROUND(E100*J100,2)</f>
        <v>0</v>
      </c>
      <c r="L100" s="158">
        <v>21</v>
      </c>
      <c r="M100" s="158">
        <f>G100*(1+L100/100)</f>
        <v>0</v>
      </c>
      <c r="N100" s="158">
        <v>1.1599999999999999</v>
      </c>
      <c r="O100" s="158">
        <f>ROUND(E100*N100,2)</f>
        <v>6.96</v>
      </c>
      <c r="P100" s="158">
        <v>0</v>
      </c>
      <c r="Q100" s="158">
        <f>ROUND(E100*P100,2)</f>
        <v>0</v>
      </c>
      <c r="R100" s="158"/>
      <c r="S100" s="158" t="s">
        <v>233</v>
      </c>
      <c r="T100" s="158" t="s">
        <v>110</v>
      </c>
      <c r="U100" s="158">
        <v>0</v>
      </c>
      <c r="V100" s="158">
        <f>ROUND(E100*U100,2)</f>
        <v>0</v>
      </c>
      <c r="W100" s="158"/>
      <c r="X100" s="158" t="s">
        <v>184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185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ht="22.5" outlineLevel="1" x14ac:dyDescent="0.2">
      <c r="A101" s="175">
        <v>58</v>
      </c>
      <c r="B101" s="176" t="s">
        <v>266</v>
      </c>
      <c r="C101" s="185" t="s">
        <v>267</v>
      </c>
      <c r="D101" s="177" t="s">
        <v>198</v>
      </c>
      <c r="E101" s="178">
        <v>6</v>
      </c>
      <c r="F101" s="179"/>
      <c r="G101" s="180">
        <f>ROUND(E101*F101,2)</f>
        <v>0</v>
      </c>
      <c r="H101" s="159"/>
      <c r="I101" s="158">
        <f>ROUND(E101*H101,2)</f>
        <v>0</v>
      </c>
      <c r="J101" s="159"/>
      <c r="K101" s="158">
        <f>ROUND(E101*J101,2)</f>
        <v>0</v>
      </c>
      <c r="L101" s="158">
        <v>21</v>
      </c>
      <c r="M101" s="158">
        <f>G101*(1+L101/100)</f>
        <v>0</v>
      </c>
      <c r="N101" s="158">
        <v>0.50600000000000001</v>
      </c>
      <c r="O101" s="158">
        <f>ROUND(E101*N101,2)</f>
        <v>3.04</v>
      </c>
      <c r="P101" s="158">
        <v>0</v>
      </c>
      <c r="Q101" s="158">
        <f>ROUND(E101*P101,2)</f>
        <v>0</v>
      </c>
      <c r="R101" s="158" t="s">
        <v>183</v>
      </c>
      <c r="S101" s="158" t="s">
        <v>118</v>
      </c>
      <c r="T101" s="158" t="s">
        <v>110</v>
      </c>
      <c r="U101" s="158">
        <v>0</v>
      </c>
      <c r="V101" s="158">
        <f>ROUND(E101*U101,2)</f>
        <v>0</v>
      </c>
      <c r="W101" s="158"/>
      <c r="X101" s="158" t="s">
        <v>184</v>
      </c>
      <c r="Y101" s="149"/>
      <c r="Z101" s="149"/>
      <c r="AA101" s="149"/>
      <c r="AB101" s="149"/>
      <c r="AC101" s="149"/>
      <c r="AD101" s="149"/>
      <c r="AE101" s="149"/>
      <c r="AF101" s="149"/>
      <c r="AG101" s="149" t="s">
        <v>185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22.5" outlineLevel="1" x14ac:dyDescent="0.2">
      <c r="A102" s="175">
        <v>59</v>
      </c>
      <c r="B102" s="176" t="s">
        <v>268</v>
      </c>
      <c r="C102" s="185" t="s">
        <v>269</v>
      </c>
      <c r="D102" s="177" t="s">
        <v>198</v>
      </c>
      <c r="E102" s="178">
        <v>6</v>
      </c>
      <c r="F102" s="179"/>
      <c r="G102" s="180">
        <f>ROUND(E102*F102,2)</f>
        <v>0</v>
      </c>
      <c r="H102" s="159"/>
      <c r="I102" s="158">
        <f>ROUND(E102*H102,2)</f>
        <v>0</v>
      </c>
      <c r="J102" s="159"/>
      <c r="K102" s="158">
        <f>ROUND(E102*J102,2)</f>
        <v>0</v>
      </c>
      <c r="L102" s="158">
        <v>21</v>
      </c>
      <c r="M102" s="158">
        <f>G102*(1+L102/100)</f>
        <v>0</v>
      </c>
      <c r="N102" s="158">
        <v>0.505</v>
      </c>
      <c r="O102" s="158">
        <f>ROUND(E102*N102,2)</f>
        <v>3.03</v>
      </c>
      <c r="P102" s="158">
        <v>0</v>
      </c>
      <c r="Q102" s="158">
        <f>ROUND(E102*P102,2)</f>
        <v>0</v>
      </c>
      <c r="R102" s="158" t="s">
        <v>183</v>
      </c>
      <c r="S102" s="158" t="s">
        <v>118</v>
      </c>
      <c r="T102" s="158" t="s">
        <v>110</v>
      </c>
      <c r="U102" s="158">
        <v>0</v>
      </c>
      <c r="V102" s="158">
        <f>ROUND(E102*U102,2)</f>
        <v>0</v>
      </c>
      <c r="W102" s="158"/>
      <c r="X102" s="158" t="s">
        <v>184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185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x14ac:dyDescent="0.2">
      <c r="A103" s="163" t="s">
        <v>104</v>
      </c>
      <c r="B103" s="164" t="s">
        <v>73</v>
      </c>
      <c r="C103" s="182" t="s">
        <v>74</v>
      </c>
      <c r="D103" s="165"/>
      <c r="E103" s="166"/>
      <c r="F103" s="167"/>
      <c r="G103" s="168">
        <f>SUMIF(AG104:AG109,"&lt;&gt;NOR",G104:G109)</f>
        <v>0</v>
      </c>
      <c r="H103" s="162"/>
      <c r="I103" s="162">
        <f>SUM(I104:I109)</f>
        <v>0</v>
      </c>
      <c r="J103" s="162"/>
      <c r="K103" s="162">
        <f>SUM(K104:K109)</f>
        <v>0</v>
      </c>
      <c r="L103" s="162"/>
      <c r="M103" s="162">
        <f>SUM(M104:M109)</f>
        <v>0</v>
      </c>
      <c r="N103" s="162"/>
      <c r="O103" s="162">
        <f>SUM(O104:O109)</f>
        <v>0.02</v>
      </c>
      <c r="P103" s="162"/>
      <c r="Q103" s="162">
        <f>SUM(Q104:Q109)</f>
        <v>0</v>
      </c>
      <c r="R103" s="162"/>
      <c r="S103" s="162"/>
      <c r="T103" s="162"/>
      <c r="U103" s="162"/>
      <c r="V103" s="162">
        <f>SUM(V104:V109)</f>
        <v>1.33</v>
      </c>
      <c r="W103" s="162"/>
      <c r="X103" s="162"/>
      <c r="AG103" t="s">
        <v>105</v>
      </c>
    </row>
    <row r="104" spans="1:60" ht="22.5" outlineLevel="1" x14ac:dyDescent="0.2">
      <c r="A104" s="169">
        <v>60</v>
      </c>
      <c r="B104" s="170" t="s">
        <v>270</v>
      </c>
      <c r="C104" s="183" t="s">
        <v>271</v>
      </c>
      <c r="D104" s="171" t="s">
        <v>125</v>
      </c>
      <c r="E104" s="172">
        <v>36</v>
      </c>
      <c r="F104" s="173"/>
      <c r="G104" s="174">
        <f>ROUND(E104*F104,2)</f>
        <v>0</v>
      </c>
      <c r="H104" s="159"/>
      <c r="I104" s="158">
        <f>ROUND(E104*H104,2)</f>
        <v>0</v>
      </c>
      <c r="J104" s="159"/>
      <c r="K104" s="158">
        <f>ROUND(E104*J104,2)</f>
        <v>0</v>
      </c>
      <c r="L104" s="158">
        <v>21</v>
      </c>
      <c r="M104" s="158">
        <f>G104*(1+L104/100)</f>
        <v>0</v>
      </c>
      <c r="N104" s="158">
        <v>0</v>
      </c>
      <c r="O104" s="158">
        <f>ROUND(E104*N104,2)</f>
        <v>0</v>
      </c>
      <c r="P104" s="158">
        <v>0</v>
      </c>
      <c r="Q104" s="158">
        <f>ROUND(E104*P104,2)</f>
        <v>0</v>
      </c>
      <c r="R104" s="158"/>
      <c r="S104" s="158" t="s">
        <v>118</v>
      </c>
      <c r="T104" s="158" t="s">
        <v>110</v>
      </c>
      <c r="U104" s="158">
        <v>3.6999999999999998E-2</v>
      </c>
      <c r="V104" s="158">
        <f>ROUND(E104*U104,2)</f>
        <v>1.33</v>
      </c>
      <c r="W104" s="158"/>
      <c r="X104" s="158" t="s">
        <v>111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112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56"/>
      <c r="B105" s="157"/>
      <c r="C105" s="184" t="s">
        <v>272</v>
      </c>
      <c r="D105" s="160"/>
      <c r="E105" s="161">
        <v>36</v>
      </c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49"/>
      <c r="Z105" s="149"/>
      <c r="AA105" s="149"/>
      <c r="AB105" s="149"/>
      <c r="AC105" s="149"/>
      <c r="AD105" s="149"/>
      <c r="AE105" s="149"/>
      <c r="AF105" s="149"/>
      <c r="AG105" s="149" t="s">
        <v>114</v>
      </c>
      <c r="AH105" s="149">
        <v>0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56.25" outlineLevel="1" x14ac:dyDescent="0.2">
      <c r="A106" s="169">
        <v>61</v>
      </c>
      <c r="B106" s="170" t="s">
        <v>273</v>
      </c>
      <c r="C106" s="183" t="s">
        <v>274</v>
      </c>
      <c r="D106" s="171" t="s">
        <v>125</v>
      </c>
      <c r="E106" s="172">
        <v>36</v>
      </c>
      <c r="F106" s="173"/>
      <c r="G106" s="174">
        <f>ROUND(E106*F106,2)</f>
        <v>0</v>
      </c>
      <c r="H106" s="159"/>
      <c r="I106" s="158">
        <f>ROUND(E106*H106,2)</f>
        <v>0</v>
      </c>
      <c r="J106" s="159"/>
      <c r="K106" s="158">
        <f>ROUND(E106*J106,2)</f>
        <v>0</v>
      </c>
      <c r="L106" s="158">
        <v>21</v>
      </c>
      <c r="M106" s="158">
        <f>G106*(1+L106/100)</f>
        <v>0</v>
      </c>
      <c r="N106" s="158">
        <v>6.0999999999999997E-4</v>
      </c>
      <c r="O106" s="158">
        <f>ROUND(E106*N106,2)</f>
        <v>0.02</v>
      </c>
      <c r="P106" s="158">
        <v>0</v>
      </c>
      <c r="Q106" s="158">
        <f>ROUND(E106*P106,2)</f>
        <v>0</v>
      </c>
      <c r="R106" s="158"/>
      <c r="S106" s="158" t="s">
        <v>138</v>
      </c>
      <c r="T106" s="158" t="s">
        <v>110</v>
      </c>
      <c r="U106" s="158">
        <v>0</v>
      </c>
      <c r="V106" s="158">
        <f>ROUND(E106*U106,2)</f>
        <v>0</v>
      </c>
      <c r="W106" s="158"/>
      <c r="X106" s="158" t="s">
        <v>111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112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184" t="s">
        <v>272</v>
      </c>
      <c r="D107" s="160"/>
      <c r="E107" s="161">
        <v>36</v>
      </c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49"/>
      <c r="Z107" s="149"/>
      <c r="AA107" s="149"/>
      <c r="AB107" s="149"/>
      <c r="AC107" s="149"/>
      <c r="AD107" s="149"/>
      <c r="AE107" s="149"/>
      <c r="AF107" s="149"/>
      <c r="AG107" s="149" t="s">
        <v>114</v>
      </c>
      <c r="AH107" s="149">
        <v>0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ht="56.25" outlineLevel="1" x14ac:dyDescent="0.2">
      <c r="A108" s="169">
        <v>62</v>
      </c>
      <c r="B108" s="170" t="s">
        <v>275</v>
      </c>
      <c r="C108" s="183" t="s">
        <v>276</v>
      </c>
      <c r="D108" s="171" t="s">
        <v>108</v>
      </c>
      <c r="E108" s="172">
        <v>18</v>
      </c>
      <c r="F108" s="173"/>
      <c r="G108" s="174">
        <f>ROUND(E108*F108,2)</f>
        <v>0</v>
      </c>
      <c r="H108" s="159"/>
      <c r="I108" s="158">
        <f>ROUND(E108*H108,2)</f>
        <v>0</v>
      </c>
      <c r="J108" s="159"/>
      <c r="K108" s="158">
        <f>ROUND(E108*J108,2)</f>
        <v>0</v>
      </c>
      <c r="L108" s="158">
        <v>21</v>
      </c>
      <c r="M108" s="158">
        <f>G108*(1+L108/100)</f>
        <v>0</v>
      </c>
      <c r="N108" s="158">
        <v>0</v>
      </c>
      <c r="O108" s="158">
        <f>ROUND(E108*N108,2)</f>
        <v>0</v>
      </c>
      <c r="P108" s="158">
        <v>0</v>
      </c>
      <c r="Q108" s="158">
        <f>ROUND(E108*P108,2)</f>
        <v>0</v>
      </c>
      <c r="R108" s="158"/>
      <c r="S108" s="158" t="s">
        <v>138</v>
      </c>
      <c r="T108" s="158" t="s">
        <v>110</v>
      </c>
      <c r="U108" s="158">
        <v>0</v>
      </c>
      <c r="V108" s="158">
        <f>ROUND(E108*U108,2)</f>
        <v>0</v>
      </c>
      <c r="W108" s="158"/>
      <c r="X108" s="158" t="s">
        <v>111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112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56"/>
      <c r="B109" s="157"/>
      <c r="C109" s="184" t="s">
        <v>277</v>
      </c>
      <c r="D109" s="160"/>
      <c r="E109" s="161">
        <v>18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49"/>
      <c r="Z109" s="149"/>
      <c r="AA109" s="149"/>
      <c r="AB109" s="149"/>
      <c r="AC109" s="149"/>
      <c r="AD109" s="149"/>
      <c r="AE109" s="149"/>
      <c r="AF109" s="149"/>
      <c r="AG109" s="149" t="s">
        <v>114</v>
      </c>
      <c r="AH109" s="149">
        <v>0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x14ac:dyDescent="0.2">
      <c r="A110" s="163" t="s">
        <v>104</v>
      </c>
      <c r="B110" s="164" t="s">
        <v>75</v>
      </c>
      <c r="C110" s="182" t="s">
        <v>76</v>
      </c>
      <c r="D110" s="165"/>
      <c r="E110" s="166"/>
      <c r="F110" s="167"/>
      <c r="G110" s="168">
        <f>SUMIF(AG111:AG111,"&lt;&gt;NOR",G111:G111)</f>
        <v>0</v>
      </c>
      <c r="H110" s="162"/>
      <c r="I110" s="162">
        <f>SUM(I111:I111)</f>
        <v>0</v>
      </c>
      <c r="J110" s="162"/>
      <c r="K110" s="162">
        <f>SUM(K111:K111)</f>
        <v>0</v>
      </c>
      <c r="L110" s="162"/>
      <c r="M110" s="162">
        <f>SUM(M111:M111)</f>
        <v>0</v>
      </c>
      <c r="N110" s="162"/>
      <c r="O110" s="162">
        <f>SUM(O111:O111)</f>
        <v>0</v>
      </c>
      <c r="P110" s="162"/>
      <c r="Q110" s="162">
        <f>SUM(Q111:Q111)</f>
        <v>0</v>
      </c>
      <c r="R110" s="162"/>
      <c r="S110" s="162"/>
      <c r="T110" s="162"/>
      <c r="U110" s="162"/>
      <c r="V110" s="162">
        <f>SUM(V111:V111)</f>
        <v>64.430000000000007</v>
      </c>
      <c r="W110" s="162"/>
      <c r="X110" s="162"/>
      <c r="AG110" t="s">
        <v>105</v>
      </c>
    </row>
    <row r="111" spans="1:60" outlineLevel="1" x14ac:dyDescent="0.2">
      <c r="A111" s="169">
        <v>63</v>
      </c>
      <c r="B111" s="170" t="s">
        <v>278</v>
      </c>
      <c r="C111" s="183" t="s">
        <v>279</v>
      </c>
      <c r="D111" s="171" t="s">
        <v>189</v>
      </c>
      <c r="E111" s="172">
        <v>304.63049999999998</v>
      </c>
      <c r="F111" s="173"/>
      <c r="G111" s="174">
        <f>ROUND(E111*F111,2)</f>
        <v>0</v>
      </c>
      <c r="H111" s="159"/>
      <c r="I111" s="158">
        <f>ROUND(E111*H111,2)</f>
        <v>0</v>
      </c>
      <c r="J111" s="159"/>
      <c r="K111" s="158">
        <f>ROUND(E111*J111,2)</f>
        <v>0</v>
      </c>
      <c r="L111" s="158">
        <v>21</v>
      </c>
      <c r="M111" s="158">
        <f>G111*(1+L111/100)</f>
        <v>0</v>
      </c>
      <c r="N111" s="158">
        <v>0</v>
      </c>
      <c r="O111" s="158">
        <f>ROUND(E111*N111,2)</f>
        <v>0</v>
      </c>
      <c r="P111" s="158">
        <v>0</v>
      </c>
      <c r="Q111" s="158">
        <f>ROUND(E111*P111,2)</f>
        <v>0</v>
      </c>
      <c r="R111" s="158"/>
      <c r="S111" s="158" t="s">
        <v>118</v>
      </c>
      <c r="T111" s="158" t="s">
        <v>228</v>
      </c>
      <c r="U111" s="158">
        <v>0.21149999999999999</v>
      </c>
      <c r="V111" s="158">
        <f>ROUND(E111*U111,2)</f>
        <v>64.430000000000007</v>
      </c>
      <c r="W111" s="158"/>
      <c r="X111" s="158" t="s">
        <v>280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281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x14ac:dyDescent="0.2">
      <c r="A112" s="3"/>
      <c r="B112" s="4"/>
      <c r="C112" s="186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E112">
        <v>15</v>
      </c>
      <c r="AF112">
        <v>21</v>
      </c>
      <c r="AG112" t="s">
        <v>91</v>
      </c>
    </row>
    <row r="113" spans="1:33" x14ac:dyDescent="0.2">
      <c r="A113" s="152"/>
      <c r="B113" s="153" t="s">
        <v>31</v>
      </c>
      <c r="C113" s="187"/>
      <c r="D113" s="154"/>
      <c r="E113" s="155"/>
      <c r="F113" s="155"/>
      <c r="G113" s="181">
        <f>G8+G54+G56+G67+G73+G103+G110</f>
        <v>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AE113">
        <f>SUMIF(L7:L111,AE112,G7:G111)</f>
        <v>0</v>
      </c>
      <c r="AF113">
        <f>SUMIF(L7:L111,AF112,G7:G111)</f>
        <v>0</v>
      </c>
      <c r="AG113" t="s">
        <v>282</v>
      </c>
    </row>
    <row r="114" spans="1:33" x14ac:dyDescent="0.2">
      <c r="A114" s="3"/>
      <c r="B114" s="4"/>
      <c r="C114" s="186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 x14ac:dyDescent="0.2">
      <c r="A115" s="3"/>
      <c r="B115" s="4"/>
      <c r="C115" s="186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 x14ac:dyDescent="0.2">
      <c r="A116" s="252" t="s">
        <v>283</v>
      </c>
      <c r="B116" s="252"/>
      <c r="C116" s="253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33" x14ac:dyDescent="0.2">
      <c r="A117" s="254"/>
      <c r="B117" s="255"/>
      <c r="C117" s="256"/>
      <c r="D117" s="255"/>
      <c r="E117" s="255"/>
      <c r="F117" s="255"/>
      <c r="G117" s="25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AG117" t="s">
        <v>284</v>
      </c>
    </row>
    <row r="118" spans="1:33" x14ac:dyDescent="0.2">
      <c r="A118" s="258"/>
      <c r="B118" s="259"/>
      <c r="C118" s="260"/>
      <c r="D118" s="259"/>
      <c r="E118" s="259"/>
      <c r="F118" s="259"/>
      <c r="G118" s="26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33" x14ac:dyDescent="0.2">
      <c r="A119" s="258"/>
      <c r="B119" s="259"/>
      <c r="C119" s="260"/>
      <c r="D119" s="259"/>
      <c r="E119" s="259"/>
      <c r="F119" s="259"/>
      <c r="G119" s="26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33" x14ac:dyDescent="0.2">
      <c r="A120" s="258"/>
      <c r="B120" s="259"/>
      <c r="C120" s="260"/>
      <c r="D120" s="259"/>
      <c r="E120" s="259"/>
      <c r="F120" s="259"/>
      <c r="G120" s="26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33" x14ac:dyDescent="0.2">
      <c r="A121" s="262"/>
      <c r="B121" s="263"/>
      <c r="C121" s="264"/>
      <c r="D121" s="263"/>
      <c r="E121" s="263"/>
      <c r="F121" s="263"/>
      <c r="G121" s="26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33" x14ac:dyDescent="0.2">
      <c r="A122" s="3"/>
      <c r="B122" s="4"/>
      <c r="C122" s="186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33" x14ac:dyDescent="0.2">
      <c r="C123" s="188"/>
      <c r="D123" s="10"/>
      <c r="AG123" t="s">
        <v>285</v>
      </c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17:G121"/>
    <mergeCell ref="A1:G1"/>
    <mergeCell ref="C2:G2"/>
    <mergeCell ref="C3:G3"/>
    <mergeCell ref="C4:G4"/>
    <mergeCell ref="A116:C116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B4" sqref="B4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38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5" t="s">
        <v>7</v>
      </c>
      <c r="B1" s="245"/>
      <c r="C1" s="245"/>
      <c r="D1" s="245"/>
      <c r="E1" s="245"/>
      <c r="F1" s="245"/>
      <c r="G1" s="245"/>
      <c r="AG1" t="s">
        <v>79</v>
      </c>
    </row>
    <row r="2" spans="1:60" ht="25.15" customHeight="1" x14ac:dyDescent="0.2">
      <c r="A2" s="141" t="s">
        <v>8</v>
      </c>
      <c r="B2" s="49"/>
      <c r="C2" s="246" t="s">
        <v>43</v>
      </c>
      <c r="D2" s="247"/>
      <c r="E2" s="247"/>
      <c r="F2" s="247"/>
      <c r="G2" s="248"/>
      <c r="AG2" t="s">
        <v>80</v>
      </c>
    </row>
    <row r="3" spans="1:60" ht="25.15" customHeight="1" x14ac:dyDescent="0.2">
      <c r="A3" s="141" t="s">
        <v>9</v>
      </c>
      <c r="B3" s="49"/>
      <c r="C3" s="246" t="s">
        <v>51</v>
      </c>
      <c r="D3" s="247"/>
      <c r="E3" s="247"/>
      <c r="F3" s="247"/>
      <c r="G3" s="248"/>
      <c r="AC3" s="123" t="s">
        <v>80</v>
      </c>
      <c r="AG3" t="s">
        <v>81</v>
      </c>
    </row>
    <row r="4" spans="1:60" ht="25.15" customHeight="1" x14ac:dyDescent="0.2">
      <c r="A4" s="142" t="s">
        <v>10</v>
      </c>
      <c r="B4" s="143"/>
      <c r="C4" s="249" t="s">
        <v>54</v>
      </c>
      <c r="D4" s="250"/>
      <c r="E4" s="250"/>
      <c r="F4" s="250"/>
      <c r="G4" s="251"/>
      <c r="AG4" t="s">
        <v>82</v>
      </c>
    </row>
    <row r="5" spans="1:60" x14ac:dyDescent="0.2">
      <c r="D5" s="10"/>
    </row>
    <row r="6" spans="1:60" ht="38.25" x14ac:dyDescent="0.2">
      <c r="A6" s="145" t="s">
        <v>83</v>
      </c>
      <c r="B6" s="147" t="s">
        <v>84</v>
      </c>
      <c r="C6" s="147" t="s">
        <v>85</v>
      </c>
      <c r="D6" s="146" t="s">
        <v>86</v>
      </c>
      <c r="E6" s="145" t="s">
        <v>87</v>
      </c>
      <c r="F6" s="144" t="s">
        <v>88</v>
      </c>
      <c r="G6" s="145" t="s">
        <v>31</v>
      </c>
      <c r="H6" s="148" t="s">
        <v>32</v>
      </c>
      <c r="I6" s="148" t="s">
        <v>89</v>
      </c>
      <c r="J6" s="148" t="s">
        <v>33</v>
      </c>
      <c r="K6" s="148" t="s">
        <v>90</v>
      </c>
      <c r="L6" s="148" t="s">
        <v>91</v>
      </c>
      <c r="M6" s="148" t="s">
        <v>92</v>
      </c>
      <c r="N6" s="148" t="s">
        <v>93</v>
      </c>
      <c r="O6" s="148" t="s">
        <v>94</v>
      </c>
      <c r="P6" s="148" t="s">
        <v>95</v>
      </c>
      <c r="Q6" s="148" t="s">
        <v>96</v>
      </c>
      <c r="R6" s="148" t="s">
        <v>97</v>
      </c>
      <c r="S6" s="148" t="s">
        <v>98</v>
      </c>
      <c r="T6" s="148" t="s">
        <v>99</v>
      </c>
      <c r="U6" s="148" t="s">
        <v>100</v>
      </c>
      <c r="V6" s="148" t="s">
        <v>101</v>
      </c>
      <c r="W6" s="148" t="s">
        <v>102</v>
      </c>
      <c r="X6" s="148" t="s">
        <v>103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104</v>
      </c>
      <c r="B8" s="164" t="s">
        <v>63</v>
      </c>
      <c r="C8" s="182" t="s">
        <v>64</v>
      </c>
      <c r="D8" s="165"/>
      <c r="E8" s="166"/>
      <c r="F8" s="167"/>
      <c r="G8" s="168">
        <f>SUMIF(AG9:AG33,"&lt;&gt;NOR",G9:G33)</f>
        <v>0</v>
      </c>
      <c r="H8" s="162"/>
      <c r="I8" s="162">
        <f>SUM(I9:I33)</f>
        <v>0</v>
      </c>
      <c r="J8" s="162"/>
      <c r="K8" s="162">
        <f>SUM(K9:K33)</f>
        <v>0</v>
      </c>
      <c r="L8" s="162"/>
      <c r="M8" s="162">
        <f>SUM(M9:M33)</f>
        <v>0</v>
      </c>
      <c r="N8" s="162"/>
      <c r="O8" s="162">
        <f>SUM(O9:O33)</f>
        <v>82.08</v>
      </c>
      <c r="P8" s="162"/>
      <c r="Q8" s="162">
        <f>SUM(Q9:Q33)</f>
        <v>0</v>
      </c>
      <c r="R8" s="162"/>
      <c r="S8" s="162"/>
      <c r="T8" s="162"/>
      <c r="U8" s="162"/>
      <c r="V8" s="162">
        <f>SUM(V9:V33)</f>
        <v>11.64</v>
      </c>
      <c r="W8" s="162"/>
      <c r="X8" s="162"/>
      <c r="AG8" t="s">
        <v>105</v>
      </c>
    </row>
    <row r="9" spans="1:60" ht="33.75" outlineLevel="1" x14ac:dyDescent="0.2">
      <c r="A9" s="169">
        <v>1</v>
      </c>
      <c r="B9" s="170" t="s">
        <v>127</v>
      </c>
      <c r="C9" s="183" t="s">
        <v>128</v>
      </c>
      <c r="D9" s="171" t="s">
        <v>129</v>
      </c>
      <c r="E9" s="172">
        <v>57.6</v>
      </c>
      <c r="F9" s="173"/>
      <c r="G9" s="174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118</v>
      </c>
      <c r="T9" s="158" t="s">
        <v>110</v>
      </c>
      <c r="U9" s="158">
        <v>0.20200000000000001</v>
      </c>
      <c r="V9" s="158">
        <f>ROUND(E9*U9,2)</f>
        <v>11.64</v>
      </c>
      <c r="W9" s="158"/>
      <c r="X9" s="158" t="s">
        <v>111</v>
      </c>
      <c r="Y9" s="149"/>
      <c r="Z9" s="149"/>
      <c r="AA9" s="149"/>
      <c r="AB9" s="149"/>
      <c r="AC9" s="149"/>
      <c r="AD9" s="149"/>
      <c r="AE9" s="149"/>
      <c r="AF9" s="149"/>
      <c r="AG9" s="149" t="s">
        <v>112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4" t="s">
        <v>286</v>
      </c>
      <c r="D10" s="160"/>
      <c r="E10" s="161">
        <v>57.6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9"/>
      <c r="Z10" s="149"/>
      <c r="AA10" s="149"/>
      <c r="AB10" s="149"/>
      <c r="AC10" s="149"/>
      <c r="AD10" s="149"/>
      <c r="AE10" s="149"/>
      <c r="AF10" s="149"/>
      <c r="AG10" s="149" t="s">
        <v>114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69">
        <v>2</v>
      </c>
      <c r="B11" s="170" t="s">
        <v>131</v>
      </c>
      <c r="C11" s="183" t="s">
        <v>132</v>
      </c>
      <c r="D11" s="171" t="s">
        <v>133</v>
      </c>
      <c r="E11" s="172">
        <v>97.92</v>
      </c>
      <c r="F11" s="173"/>
      <c r="G11" s="174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0</v>
      </c>
      <c r="O11" s="158">
        <f>ROUND(E11*N11,2)</f>
        <v>0</v>
      </c>
      <c r="P11" s="158">
        <v>0</v>
      </c>
      <c r="Q11" s="158">
        <f>ROUND(E11*P11,2)</f>
        <v>0</v>
      </c>
      <c r="R11" s="158"/>
      <c r="S11" s="158" t="s">
        <v>118</v>
      </c>
      <c r="T11" s="158" t="s">
        <v>110</v>
      </c>
      <c r="U11" s="158">
        <v>0</v>
      </c>
      <c r="V11" s="158">
        <f>ROUND(E11*U11,2)</f>
        <v>0</v>
      </c>
      <c r="W11" s="158"/>
      <c r="X11" s="158" t="s">
        <v>111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134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4" t="s">
        <v>287</v>
      </c>
      <c r="D12" s="160"/>
      <c r="E12" s="161">
        <v>97.92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49"/>
      <c r="Z12" s="149"/>
      <c r="AA12" s="149"/>
      <c r="AB12" s="149"/>
      <c r="AC12" s="149"/>
      <c r="AD12" s="149"/>
      <c r="AE12" s="149"/>
      <c r="AF12" s="149"/>
      <c r="AG12" s="149" t="s">
        <v>114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69">
        <v>3</v>
      </c>
      <c r="B13" s="170" t="s">
        <v>144</v>
      </c>
      <c r="C13" s="183" t="s">
        <v>145</v>
      </c>
      <c r="D13" s="171" t="s">
        <v>108</v>
      </c>
      <c r="E13" s="172">
        <v>72</v>
      </c>
      <c r="F13" s="173"/>
      <c r="G13" s="174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8">
        <v>0</v>
      </c>
      <c r="O13" s="158">
        <f>ROUND(E13*N13,2)</f>
        <v>0</v>
      </c>
      <c r="P13" s="158">
        <v>0</v>
      </c>
      <c r="Q13" s="158">
        <f>ROUND(E13*P13,2)</f>
        <v>0</v>
      </c>
      <c r="R13" s="158"/>
      <c r="S13" s="158" t="s">
        <v>138</v>
      </c>
      <c r="T13" s="158" t="s">
        <v>110</v>
      </c>
      <c r="U13" s="158">
        <v>0</v>
      </c>
      <c r="V13" s="158">
        <f>ROUND(E13*U13,2)</f>
        <v>0</v>
      </c>
      <c r="W13" s="158"/>
      <c r="X13" s="158" t="s">
        <v>111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112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84" t="s">
        <v>288</v>
      </c>
      <c r="D14" s="160"/>
      <c r="E14" s="161">
        <v>72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49"/>
      <c r="Z14" s="149"/>
      <c r="AA14" s="149"/>
      <c r="AB14" s="149"/>
      <c r="AC14" s="149"/>
      <c r="AD14" s="149"/>
      <c r="AE14" s="149"/>
      <c r="AF14" s="149"/>
      <c r="AG14" s="149" t="s">
        <v>114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45" outlineLevel="1" x14ac:dyDescent="0.2">
      <c r="A15" s="169">
        <v>4</v>
      </c>
      <c r="B15" s="170" t="s">
        <v>289</v>
      </c>
      <c r="C15" s="183" t="s">
        <v>290</v>
      </c>
      <c r="D15" s="171" t="s">
        <v>129</v>
      </c>
      <c r="E15" s="172">
        <v>54</v>
      </c>
      <c r="F15" s="173"/>
      <c r="G15" s="174">
        <f>ROUND(E15*F15,2)</f>
        <v>0</v>
      </c>
      <c r="H15" s="159"/>
      <c r="I15" s="158">
        <f>ROUND(E15*H15,2)</f>
        <v>0</v>
      </c>
      <c r="J15" s="159"/>
      <c r="K15" s="158">
        <f>ROUND(E15*J15,2)</f>
        <v>0</v>
      </c>
      <c r="L15" s="158">
        <v>21</v>
      </c>
      <c r="M15" s="158">
        <f>G15*(1+L15/100)</f>
        <v>0</v>
      </c>
      <c r="N15" s="158">
        <v>0</v>
      </c>
      <c r="O15" s="158">
        <f>ROUND(E15*N15,2)</f>
        <v>0</v>
      </c>
      <c r="P15" s="158">
        <v>0</v>
      </c>
      <c r="Q15" s="158">
        <f>ROUND(E15*P15,2)</f>
        <v>0</v>
      </c>
      <c r="R15" s="158"/>
      <c r="S15" s="158" t="s">
        <v>138</v>
      </c>
      <c r="T15" s="158" t="s">
        <v>110</v>
      </c>
      <c r="U15" s="158">
        <v>0</v>
      </c>
      <c r="V15" s="158">
        <f>ROUND(E15*U15,2)</f>
        <v>0</v>
      </c>
      <c r="W15" s="158"/>
      <c r="X15" s="158" t="s">
        <v>111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112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4" t="s">
        <v>291</v>
      </c>
      <c r="D16" s="160"/>
      <c r="E16" s="161">
        <v>54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49"/>
      <c r="Z16" s="149"/>
      <c r="AA16" s="149"/>
      <c r="AB16" s="149"/>
      <c r="AC16" s="149"/>
      <c r="AD16" s="149"/>
      <c r="AE16" s="149"/>
      <c r="AF16" s="149"/>
      <c r="AG16" s="149" t="s">
        <v>114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45" outlineLevel="1" x14ac:dyDescent="0.2">
      <c r="A17" s="169">
        <v>5</v>
      </c>
      <c r="B17" s="170" t="s">
        <v>292</v>
      </c>
      <c r="C17" s="183" t="s">
        <v>293</v>
      </c>
      <c r="D17" s="171" t="s">
        <v>129</v>
      </c>
      <c r="E17" s="172">
        <v>54</v>
      </c>
      <c r="F17" s="173"/>
      <c r="G17" s="174">
        <f>ROUND(E17*F17,2)</f>
        <v>0</v>
      </c>
      <c r="H17" s="159"/>
      <c r="I17" s="158">
        <f>ROUND(E17*H17,2)</f>
        <v>0</v>
      </c>
      <c r="J17" s="159"/>
      <c r="K17" s="158">
        <f>ROUND(E17*J17,2)</f>
        <v>0</v>
      </c>
      <c r="L17" s="158">
        <v>21</v>
      </c>
      <c r="M17" s="158">
        <f>G17*(1+L17/100)</f>
        <v>0</v>
      </c>
      <c r="N17" s="158">
        <v>0</v>
      </c>
      <c r="O17" s="158">
        <f>ROUND(E17*N17,2)</f>
        <v>0</v>
      </c>
      <c r="P17" s="158">
        <v>0</v>
      </c>
      <c r="Q17" s="158">
        <f>ROUND(E17*P17,2)</f>
        <v>0</v>
      </c>
      <c r="R17" s="158"/>
      <c r="S17" s="158" t="s">
        <v>138</v>
      </c>
      <c r="T17" s="158" t="s">
        <v>110</v>
      </c>
      <c r="U17" s="158">
        <v>0</v>
      </c>
      <c r="V17" s="158">
        <f>ROUND(E17*U17,2)</f>
        <v>0</v>
      </c>
      <c r="W17" s="158"/>
      <c r="X17" s="158" t="s">
        <v>111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112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84" t="s">
        <v>291</v>
      </c>
      <c r="D18" s="160"/>
      <c r="E18" s="161">
        <v>54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49"/>
      <c r="Z18" s="149"/>
      <c r="AA18" s="149"/>
      <c r="AB18" s="149"/>
      <c r="AC18" s="149"/>
      <c r="AD18" s="149"/>
      <c r="AE18" s="149"/>
      <c r="AF18" s="149"/>
      <c r="AG18" s="149" t="s">
        <v>114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56.25" outlineLevel="1" x14ac:dyDescent="0.2">
      <c r="A19" s="169">
        <v>6</v>
      </c>
      <c r="B19" s="170" t="s">
        <v>156</v>
      </c>
      <c r="C19" s="183" t="s">
        <v>157</v>
      </c>
      <c r="D19" s="171" t="s">
        <v>129</v>
      </c>
      <c r="E19" s="172">
        <v>50.4</v>
      </c>
      <c r="F19" s="173"/>
      <c r="G19" s="174">
        <f>ROUND(E19*F19,2)</f>
        <v>0</v>
      </c>
      <c r="H19" s="159"/>
      <c r="I19" s="158">
        <f>ROUND(E19*H19,2)</f>
        <v>0</v>
      </c>
      <c r="J19" s="159"/>
      <c r="K19" s="158">
        <f>ROUND(E19*J19,2)</f>
        <v>0</v>
      </c>
      <c r="L19" s="158">
        <v>21</v>
      </c>
      <c r="M19" s="158">
        <f>G19*(1+L19/100)</f>
        <v>0</v>
      </c>
      <c r="N19" s="158">
        <v>0</v>
      </c>
      <c r="O19" s="158">
        <f>ROUND(E19*N19,2)</f>
        <v>0</v>
      </c>
      <c r="P19" s="158">
        <v>0</v>
      </c>
      <c r="Q19" s="158">
        <f>ROUND(E19*P19,2)</f>
        <v>0</v>
      </c>
      <c r="R19" s="158"/>
      <c r="S19" s="158" t="s">
        <v>138</v>
      </c>
      <c r="T19" s="158" t="s">
        <v>110</v>
      </c>
      <c r="U19" s="158">
        <v>0</v>
      </c>
      <c r="V19" s="158">
        <f>ROUND(E19*U19,2)</f>
        <v>0</v>
      </c>
      <c r="W19" s="158"/>
      <c r="X19" s="158" t="s">
        <v>111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112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184" t="s">
        <v>294</v>
      </c>
      <c r="D20" s="160"/>
      <c r="E20" s="161">
        <v>50.4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49"/>
      <c r="Z20" s="149"/>
      <c r="AA20" s="149"/>
      <c r="AB20" s="149"/>
      <c r="AC20" s="149"/>
      <c r="AD20" s="149"/>
      <c r="AE20" s="149"/>
      <c r="AF20" s="149"/>
      <c r="AG20" s="149" t="s">
        <v>114</v>
      </c>
      <c r="AH20" s="149">
        <v>0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33.75" outlineLevel="1" x14ac:dyDescent="0.2">
      <c r="A21" s="169">
        <v>7</v>
      </c>
      <c r="B21" s="170" t="s">
        <v>159</v>
      </c>
      <c r="C21" s="183" t="s">
        <v>160</v>
      </c>
      <c r="D21" s="171" t="s">
        <v>129</v>
      </c>
      <c r="E21" s="172">
        <v>61.2</v>
      </c>
      <c r="F21" s="173"/>
      <c r="G21" s="174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8">
        <v>0</v>
      </c>
      <c r="O21" s="158">
        <f>ROUND(E21*N21,2)</f>
        <v>0</v>
      </c>
      <c r="P21" s="158">
        <v>0</v>
      </c>
      <c r="Q21" s="158">
        <f>ROUND(E21*P21,2)</f>
        <v>0</v>
      </c>
      <c r="R21" s="158"/>
      <c r="S21" s="158" t="s">
        <v>138</v>
      </c>
      <c r="T21" s="158" t="s">
        <v>110</v>
      </c>
      <c r="U21" s="158">
        <v>0</v>
      </c>
      <c r="V21" s="158">
        <f>ROUND(E21*U21,2)</f>
        <v>0</v>
      </c>
      <c r="W21" s="158"/>
      <c r="X21" s="158" t="s">
        <v>111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112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84" t="s">
        <v>295</v>
      </c>
      <c r="D22" s="160"/>
      <c r="E22" s="161">
        <v>10.8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49"/>
      <c r="Z22" s="149"/>
      <c r="AA22" s="149"/>
      <c r="AB22" s="149"/>
      <c r="AC22" s="149"/>
      <c r="AD22" s="149"/>
      <c r="AE22" s="149"/>
      <c r="AF22" s="149"/>
      <c r="AG22" s="149" t="s">
        <v>114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4" t="s">
        <v>296</v>
      </c>
      <c r="D23" s="160"/>
      <c r="E23" s="161">
        <v>50.4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49"/>
      <c r="Z23" s="149"/>
      <c r="AA23" s="149"/>
      <c r="AB23" s="149"/>
      <c r="AC23" s="149"/>
      <c r="AD23" s="149"/>
      <c r="AE23" s="149"/>
      <c r="AF23" s="149"/>
      <c r="AG23" s="149" t="s">
        <v>114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33.75" outlineLevel="1" x14ac:dyDescent="0.2">
      <c r="A24" s="169">
        <v>8</v>
      </c>
      <c r="B24" s="170" t="s">
        <v>166</v>
      </c>
      <c r="C24" s="183" t="s">
        <v>167</v>
      </c>
      <c r="D24" s="171" t="s">
        <v>129</v>
      </c>
      <c r="E24" s="172">
        <v>50.4</v>
      </c>
      <c r="F24" s="173"/>
      <c r="G24" s="174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21</v>
      </c>
      <c r="M24" s="158">
        <f>G24*(1+L24/100)</f>
        <v>0</v>
      </c>
      <c r="N24" s="158">
        <v>0</v>
      </c>
      <c r="O24" s="158">
        <f>ROUND(E24*N24,2)</f>
        <v>0</v>
      </c>
      <c r="P24" s="158">
        <v>0</v>
      </c>
      <c r="Q24" s="158">
        <f>ROUND(E24*P24,2)</f>
        <v>0</v>
      </c>
      <c r="R24" s="158"/>
      <c r="S24" s="158" t="s">
        <v>138</v>
      </c>
      <c r="T24" s="158" t="s">
        <v>110</v>
      </c>
      <c r="U24" s="158">
        <v>0</v>
      </c>
      <c r="V24" s="158">
        <f>ROUND(E24*U24,2)</f>
        <v>0</v>
      </c>
      <c r="W24" s="158"/>
      <c r="X24" s="158" t="s">
        <v>111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112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84" t="s">
        <v>294</v>
      </c>
      <c r="D25" s="160"/>
      <c r="E25" s="161">
        <v>50.4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49"/>
      <c r="Z25" s="149"/>
      <c r="AA25" s="149"/>
      <c r="AB25" s="149"/>
      <c r="AC25" s="149"/>
      <c r="AD25" s="149"/>
      <c r="AE25" s="149"/>
      <c r="AF25" s="149"/>
      <c r="AG25" s="149" t="s">
        <v>114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45" outlineLevel="1" x14ac:dyDescent="0.2">
      <c r="A26" s="169">
        <v>9</v>
      </c>
      <c r="B26" s="170" t="s">
        <v>169</v>
      </c>
      <c r="C26" s="183" t="s">
        <v>170</v>
      </c>
      <c r="D26" s="171" t="s">
        <v>129</v>
      </c>
      <c r="E26" s="172">
        <v>43.2</v>
      </c>
      <c r="F26" s="173"/>
      <c r="G26" s="174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21</v>
      </c>
      <c r="M26" s="158">
        <f>G26*(1+L26/100)</f>
        <v>0</v>
      </c>
      <c r="N26" s="158">
        <v>0</v>
      </c>
      <c r="O26" s="158">
        <f>ROUND(E26*N26,2)</f>
        <v>0</v>
      </c>
      <c r="P26" s="158">
        <v>0</v>
      </c>
      <c r="Q26" s="158">
        <f>ROUND(E26*P26,2)</f>
        <v>0</v>
      </c>
      <c r="R26" s="158"/>
      <c r="S26" s="158" t="s">
        <v>138</v>
      </c>
      <c r="T26" s="158" t="s">
        <v>110</v>
      </c>
      <c r="U26" s="158">
        <v>0</v>
      </c>
      <c r="V26" s="158">
        <f>ROUND(E26*U26,2)</f>
        <v>0</v>
      </c>
      <c r="W26" s="158"/>
      <c r="X26" s="158" t="s">
        <v>111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112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84" t="s">
        <v>297</v>
      </c>
      <c r="D27" s="160"/>
      <c r="E27" s="161">
        <v>43.2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9"/>
      <c r="Z27" s="149"/>
      <c r="AA27" s="149"/>
      <c r="AB27" s="149"/>
      <c r="AC27" s="149"/>
      <c r="AD27" s="149"/>
      <c r="AE27" s="149"/>
      <c r="AF27" s="149"/>
      <c r="AG27" s="149" t="s">
        <v>114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33.75" outlineLevel="1" x14ac:dyDescent="0.2">
      <c r="A28" s="169">
        <v>10</v>
      </c>
      <c r="B28" s="170" t="s">
        <v>175</v>
      </c>
      <c r="C28" s="183" t="s">
        <v>176</v>
      </c>
      <c r="D28" s="171" t="s">
        <v>108</v>
      </c>
      <c r="E28" s="172">
        <v>72</v>
      </c>
      <c r="F28" s="173"/>
      <c r="G28" s="174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21</v>
      </c>
      <c r="M28" s="158">
        <f>G28*(1+L28/100)</f>
        <v>0</v>
      </c>
      <c r="N28" s="158">
        <v>0</v>
      </c>
      <c r="O28" s="158">
        <f>ROUND(E28*N28,2)</f>
        <v>0</v>
      </c>
      <c r="P28" s="158">
        <v>0</v>
      </c>
      <c r="Q28" s="158">
        <f>ROUND(E28*P28,2)</f>
        <v>0</v>
      </c>
      <c r="R28" s="158"/>
      <c r="S28" s="158" t="s">
        <v>138</v>
      </c>
      <c r="T28" s="158" t="s">
        <v>110</v>
      </c>
      <c r="U28" s="158">
        <v>0</v>
      </c>
      <c r="V28" s="158">
        <f>ROUND(E28*U28,2)</f>
        <v>0</v>
      </c>
      <c r="W28" s="158"/>
      <c r="X28" s="158" t="s">
        <v>111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112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4" t="s">
        <v>288</v>
      </c>
      <c r="D29" s="160"/>
      <c r="E29" s="161">
        <v>72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49"/>
      <c r="Z29" s="149"/>
      <c r="AA29" s="149"/>
      <c r="AB29" s="149"/>
      <c r="AC29" s="149"/>
      <c r="AD29" s="149"/>
      <c r="AE29" s="149"/>
      <c r="AF29" s="149"/>
      <c r="AG29" s="149" t="s">
        <v>114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33.75" outlineLevel="1" x14ac:dyDescent="0.2">
      <c r="A30" s="175">
        <v>11</v>
      </c>
      <c r="B30" s="176" t="s">
        <v>177</v>
      </c>
      <c r="C30" s="185" t="s">
        <v>178</v>
      </c>
      <c r="D30" s="177" t="s">
        <v>108</v>
      </c>
      <c r="E30" s="178">
        <v>72</v>
      </c>
      <c r="F30" s="179"/>
      <c r="G30" s="180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21</v>
      </c>
      <c r="M30" s="158">
        <f>G30*(1+L30/100)</f>
        <v>0</v>
      </c>
      <c r="N30" s="158">
        <v>0</v>
      </c>
      <c r="O30" s="158">
        <f>ROUND(E30*N30,2)</f>
        <v>0</v>
      </c>
      <c r="P30" s="158">
        <v>0</v>
      </c>
      <c r="Q30" s="158">
        <f>ROUND(E30*P30,2)</f>
        <v>0</v>
      </c>
      <c r="R30" s="158"/>
      <c r="S30" s="158" t="s">
        <v>138</v>
      </c>
      <c r="T30" s="158" t="s">
        <v>110</v>
      </c>
      <c r="U30" s="158">
        <v>0</v>
      </c>
      <c r="V30" s="158">
        <f>ROUND(E30*U30,2)</f>
        <v>0</v>
      </c>
      <c r="W30" s="158"/>
      <c r="X30" s="158" t="s">
        <v>111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112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75">
        <v>12</v>
      </c>
      <c r="B31" s="176" t="s">
        <v>180</v>
      </c>
      <c r="C31" s="185" t="s">
        <v>181</v>
      </c>
      <c r="D31" s="177" t="s">
        <v>182</v>
      </c>
      <c r="E31" s="178">
        <v>3</v>
      </c>
      <c r="F31" s="179"/>
      <c r="G31" s="180">
        <f>ROUND(E31*F31,2)</f>
        <v>0</v>
      </c>
      <c r="H31" s="159"/>
      <c r="I31" s="158">
        <f>ROUND(E31*H31,2)</f>
        <v>0</v>
      </c>
      <c r="J31" s="159"/>
      <c r="K31" s="158">
        <f>ROUND(E31*J31,2)</f>
        <v>0</v>
      </c>
      <c r="L31" s="158">
        <v>21</v>
      </c>
      <c r="M31" s="158">
        <f>G31*(1+L31/100)</f>
        <v>0</v>
      </c>
      <c r="N31" s="158">
        <v>1E-3</v>
      </c>
      <c r="O31" s="158">
        <f>ROUND(E31*N31,2)</f>
        <v>0</v>
      </c>
      <c r="P31" s="158">
        <v>0</v>
      </c>
      <c r="Q31" s="158">
        <f>ROUND(E31*P31,2)</f>
        <v>0</v>
      </c>
      <c r="R31" s="158" t="s">
        <v>183</v>
      </c>
      <c r="S31" s="158" t="s">
        <v>118</v>
      </c>
      <c r="T31" s="158" t="s">
        <v>110</v>
      </c>
      <c r="U31" s="158">
        <v>0</v>
      </c>
      <c r="V31" s="158">
        <f>ROUND(E31*U31,2)</f>
        <v>0</v>
      </c>
      <c r="W31" s="158"/>
      <c r="X31" s="158" t="s">
        <v>184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185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69">
        <v>13</v>
      </c>
      <c r="B32" s="170" t="s">
        <v>187</v>
      </c>
      <c r="C32" s="183" t="s">
        <v>188</v>
      </c>
      <c r="D32" s="171" t="s">
        <v>189</v>
      </c>
      <c r="E32" s="172">
        <v>82.08</v>
      </c>
      <c r="F32" s="173"/>
      <c r="G32" s="174">
        <f>ROUND(E32*F32,2)</f>
        <v>0</v>
      </c>
      <c r="H32" s="159"/>
      <c r="I32" s="158">
        <f>ROUND(E32*H32,2)</f>
        <v>0</v>
      </c>
      <c r="J32" s="159"/>
      <c r="K32" s="158">
        <f>ROUND(E32*J32,2)</f>
        <v>0</v>
      </c>
      <c r="L32" s="158">
        <v>21</v>
      </c>
      <c r="M32" s="158">
        <f>G32*(1+L32/100)</f>
        <v>0</v>
      </c>
      <c r="N32" s="158">
        <v>1</v>
      </c>
      <c r="O32" s="158">
        <f>ROUND(E32*N32,2)</f>
        <v>82.08</v>
      </c>
      <c r="P32" s="158">
        <v>0</v>
      </c>
      <c r="Q32" s="158">
        <f>ROUND(E32*P32,2)</f>
        <v>0</v>
      </c>
      <c r="R32" s="158" t="s">
        <v>183</v>
      </c>
      <c r="S32" s="158" t="s">
        <v>118</v>
      </c>
      <c r="T32" s="158" t="s">
        <v>110</v>
      </c>
      <c r="U32" s="158">
        <v>0</v>
      </c>
      <c r="V32" s="158">
        <f>ROUND(E32*U32,2)</f>
        <v>0</v>
      </c>
      <c r="W32" s="158"/>
      <c r="X32" s="158" t="s">
        <v>184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185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6"/>
      <c r="B33" s="157"/>
      <c r="C33" s="184" t="s">
        <v>298</v>
      </c>
      <c r="D33" s="160"/>
      <c r="E33" s="161">
        <v>82.08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49"/>
      <c r="Z33" s="149"/>
      <c r="AA33" s="149"/>
      <c r="AB33" s="149"/>
      <c r="AC33" s="149"/>
      <c r="AD33" s="149"/>
      <c r="AE33" s="149"/>
      <c r="AF33" s="149"/>
      <c r="AG33" s="149" t="s">
        <v>114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x14ac:dyDescent="0.2">
      <c r="A34" s="163" t="s">
        <v>104</v>
      </c>
      <c r="B34" s="164" t="s">
        <v>65</v>
      </c>
      <c r="C34" s="182" t="s">
        <v>66</v>
      </c>
      <c r="D34" s="165"/>
      <c r="E34" s="166"/>
      <c r="F34" s="167"/>
      <c r="G34" s="168">
        <f>SUMIF(AG35:AG36,"&lt;&gt;NOR",G35:G36)</f>
        <v>0</v>
      </c>
      <c r="H34" s="162"/>
      <c r="I34" s="162">
        <f>SUM(I35:I36)</f>
        <v>0</v>
      </c>
      <c r="J34" s="162"/>
      <c r="K34" s="162">
        <f>SUM(K35:K36)</f>
        <v>0</v>
      </c>
      <c r="L34" s="162"/>
      <c r="M34" s="162">
        <f>SUM(M35:M36)</f>
        <v>0</v>
      </c>
      <c r="N34" s="162"/>
      <c r="O34" s="162">
        <f>SUM(O35:O36)</f>
        <v>0</v>
      </c>
      <c r="P34" s="162"/>
      <c r="Q34" s="162">
        <f>SUM(Q35:Q36)</f>
        <v>0</v>
      </c>
      <c r="R34" s="162"/>
      <c r="S34" s="162"/>
      <c r="T34" s="162"/>
      <c r="U34" s="162"/>
      <c r="V34" s="162">
        <f>SUM(V35:V36)</f>
        <v>0</v>
      </c>
      <c r="W34" s="162"/>
      <c r="X34" s="162"/>
      <c r="AG34" t="s">
        <v>105</v>
      </c>
    </row>
    <row r="35" spans="1:60" ht="22.5" outlineLevel="1" x14ac:dyDescent="0.2">
      <c r="A35" s="169">
        <v>14</v>
      </c>
      <c r="B35" s="170" t="s">
        <v>191</v>
      </c>
      <c r="C35" s="183" t="s">
        <v>192</v>
      </c>
      <c r="D35" s="171" t="s">
        <v>125</v>
      </c>
      <c r="E35" s="172">
        <v>90</v>
      </c>
      <c r="F35" s="173"/>
      <c r="G35" s="174">
        <f>ROUND(E35*F35,2)</f>
        <v>0</v>
      </c>
      <c r="H35" s="159"/>
      <c r="I35" s="158">
        <f>ROUND(E35*H35,2)</f>
        <v>0</v>
      </c>
      <c r="J35" s="159"/>
      <c r="K35" s="158">
        <f>ROUND(E35*J35,2)</f>
        <v>0</v>
      </c>
      <c r="L35" s="158">
        <v>21</v>
      </c>
      <c r="M35" s="158">
        <f>G35*(1+L35/100)</f>
        <v>0</v>
      </c>
      <c r="N35" s="158">
        <v>0</v>
      </c>
      <c r="O35" s="158">
        <f>ROUND(E35*N35,2)</f>
        <v>0</v>
      </c>
      <c r="P35" s="158">
        <v>0</v>
      </c>
      <c r="Q35" s="158">
        <f>ROUND(E35*P35,2)</f>
        <v>0</v>
      </c>
      <c r="R35" s="158"/>
      <c r="S35" s="158" t="s">
        <v>138</v>
      </c>
      <c r="T35" s="158" t="s">
        <v>110</v>
      </c>
      <c r="U35" s="158">
        <v>0</v>
      </c>
      <c r="V35" s="158">
        <f>ROUND(E35*U35,2)</f>
        <v>0</v>
      </c>
      <c r="W35" s="158"/>
      <c r="X35" s="158" t="s">
        <v>111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112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4" t="s">
        <v>299</v>
      </c>
      <c r="D36" s="160"/>
      <c r="E36" s="161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9"/>
      <c r="Z36" s="149"/>
      <c r="AA36" s="149"/>
      <c r="AB36" s="149"/>
      <c r="AC36" s="149"/>
      <c r="AD36" s="149"/>
      <c r="AE36" s="149"/>
      <c r="AF36" s="149"/>
      <c r="AG36" s="149" t="s">
        <v>114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x14ac:dyDescent="0.2">
      <c r="A37" s="163" t="s">
        <v>104</v>
      </c>
      <c r="B37" s="164" t="s">
        <v>67</v>
      </c>
      <c r="C37" s="182" t="s">
        <v>68</v>
      </c>
      <c r="D37" s="165"/>
      <c r="E37" s="166"/>
      <c r="F37" s="167"/>
      <c r="G37" s="168">
        <f>SUMIF(AG38:AG39,"&lt;&gt;NOR",G38:G39)</f>
        <v>0</v>
      </c>
      <c r="H37" s="162"/>
      <c r="I37" s="162">
        <f>SUM(I38:I39)</f>
        <v>0</v>
      </c>
      <c r="J37" s="162"/>
      <c r="K37" s="162">
        <f>SUM(K38:K39)</f>
        <v>0</v>
      </c>
      <c r="L37" s="162"/>
      <c r="M37" s="162">
        <f>SUM(M38:M39)</f>
        <v>0</v>
      </c>
      <c r="N37" s="162"/>
      <c r="O37" s="162">
        <f>SUM(O38:O39)</f>
        <v>13.61</v>
      </c>
      <c r="P37" s="162"/>
      <c r="Q37" s="162">
        <f>SUM(Q38:Q39)</f>
        <v>0</v>
      </c>
      <c r="R37" s="162"/>
      <c r="S37" s="162"/>
      <c r="T37" s="162"/>
      <c r="U37" s="162"/>
      <c r="V37" s="162">
        <f>SUM(V38:V39)</f>
        <v>9.48</v>
      </c>
      <c r="W37" s="162"/>
      <c r="X37" s="162"/>
      <c r="AG37" t="s">
        <v>105</v>
      </c>
    </row>
    <row r="38" spans="1:60" ht="22.5" outlineLevel="1" x14ac:dyDescent="0.2">
      <c r="A38" s="169">
        <v>15</v>
      </c>
      <c r="B38" s="170" t="s">
        <v>193</v>
      </c>
      <c r="C38" s="183" t="s">
        <v>194</v>
      </c>
      <c r="D38" s="171" t="s">
        <v>129</v>
      </c>
      <c r="E38" s="172">
        <v>7.2</v>
      </c>
      <c r="F38" s="173"/>
      <c r="G38" s="174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21</v>
      </c>
      <c r="M38" s="158">
        <f>G38*(1+L38/100)</f>
        <v>0</v>
      </c>
      <c r="N38" s="158">
        <v>1.8907700000000001</v>
      </c>
      <c r="O38" s="158">
        <f>ROUND(E38*N38,2)</f>
        <v>13.61</v>
      </c>
      <c r="P38" s="158">
        <v>0</v>
      </c>
      <c r="Q38" s="158">
        <f>ROUND(E38*P38,2)</f>
        <v>0</v>
      </c>
      <c r="R38" s="158"/>
      <c r="S38" s="158" t="s">
        <v>118</v>
      </c>
      <c r="T38" s="158" t="s">
        <v>110</v>
      </c>
      <c r="U38" s="158">
        <v>1.3169999999999999</v>
      </c>
      <c r="V38" s="158">
        <f>ROUND(E38*U38,2)</f>
        <v>9.48</v>
      </c>
      <c r="W38" s="158"/>
      <c r="X38" s="158" t="s">
        <v>111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112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84" t="s">
        <v>300</v>
      </c>
      <c r="D39" s="160"/>
      <c r="E39" s="161">
        <v>7.2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49"/>
      <c r="Z39" s="149"/>
      <c r="AA39" s="149"/>
      <c r="AB39" s="149"/>
      <c r="AC39" s="149"/>
      <c r="AD39" s="149"/>
      <c r="AE39" s="149"/>
      <c r="AF39" s="149"/>
      <c r="AG39" s="149" t="s">
        <v>114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x14ac:dyDescent="0.2">
      <c r="A40" s="163" t="s">
        <v>104</v>
      </c>
      <c r="B40" s="164" t="s">
        <v>71</v>
      </c>
      <c r="C40" s="182" t="s">
        <v>72</v>
      </c>
      <c r="D40" s="165"/>
      <c r="E40" s="166"/>
      <c r="F40" s="167"/>
      <c r="G40" s="168">
        <f>SUMIF(AG41:AG51,"&lt;&gt;NOR",G41:G51)</f>
        <v>0</v>
      </c>
      <c r="H40" s="162"/>
      <c r="I40" s="162">
        <f>SUM(I41:I51)</f>
        <v>0</v>
      </c>
      <c r="J40" s="162"/>
      <c r="K40" s="162">
        <f>SUM(K41:K51)</f>
        <v>0</v>
      </c>
      <c r="L40" s="162"/>
      <c r="M40" s="162">
        <f>SUM(M41:M51)</f>
        <v>0</v>
      </c>
      <c r="N40" s="162"/>
      <c r="O40" s="162">
        <f>SUM(O41:O51)</f>
        <v>1.27</v>
      </c>
      <c r="P40" s="162"/>
      <c r="Q40" s="162">
        <f>SUM(Q41:Q51)</f>
        <v>0</v>
      </c>
      <c r="R40" s="162"/>
      <c r="S40" s="162"/>
      <c r="T40" s="162"/>
      <c r="U40" s="162"/>
      <c r="V40" s="162">
        <f>SUM(V41:V51)</f>
        <v>0</v>
      </c>
      <c r="W40" s="162"/>
      <c r="X40" s="162"/>
      <c r="AG40" t="s">
        <v>105</v>
      </c>
    </row>
    <row r="41" spans="1:60" outlineLevel="1" x14ac:dyDescent="0.2">
      <c r="A41" s="169">
        <v>16</v>
      </c>
      <c r="B41" s="170" t="s">
        <v>301</v>
      </c>
      <c r="C41" s="183" t="s">
        <v>302</v>
      </c>
      <c r="D41" s="171" t="s">
        <v>125</v>
      </c>
      <c r="E41" s="172">
        <v>90</v>
      </c>
      <c r="F41" s="173"/>
      <c r="G41" s="174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21</v>
      </c>
      <c r="M41" s="158">
        <f>G41*(1+L41/100)</f>
        <v>0</v>
      </c>
      <c r="N41" s="158">
        <v>1.0000000000000001E-5</v>
      </c>
      <c r="O41" s="158">
        <f>ROUND(E41*N41,2)</f>
        <v>0</v>
      </c>
      <c r="P41" s="158">
        <v>0</v>
      </c>
      <c r="Q41" s="158">
        <f>ROUND(E41*P41,2)</f>
        <v>0</v>
      </c>
      <c r="R41" s="158"/>
      <c r="S41" s="158" t="s">
        <v>138</v>
      </c>
      <c r="T41" s="158" t="s">
        <v>110</v>
      </c>
      <c r="U41" s="158">
        <v>0</v>
      </c>
      <c r="V41" s="158">
        <f>ROUND(E41*U41,2)</f>
        <v>0</v>
      </c>
      <c r="W41" s="158"/>
      <c r="X41" s="158" t="s">
        <v>111</v>
      </c>
      <c r="Y41" s="149"/>
      <c r="Z41" s="149"/>
      <c r="AA41" s="149"/>
      <c r="AB41" s="149"/>
      <c r="AC41" s="149"/>
      <c r="AD41" s="149"/>
      <c r="AE41" s="149"/>
      <c r="AF41" s="149"/>
      <c r="AG41" s="149" t="s">
        <v>112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84" t="s">
        <v>299</v>
      </c>
      <c r="D42" s="160"/>
      <c r="E42" s="161">
        <v>90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49"/>
      <c r="Z42" s="149"/>
      <c r="AA42" s="149"/>
      <c r="AB42" s="149"/>
      <c r="AC42" s="149"/>
      <c r="AD42" s="149"/>
      <c r="AE42" s="149"/>
      <c r="AF42" s="149"/>
      <c r="AG42" s="149" t="s">
        <v>114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ht="22.5" outlineLevel="1" x14ac:dyDescent="0.2">
      <c r="A43" s="175">
        <v>17</v>
      </c>
      <c r="B43" s="176" t="s">
        <v>303</v>
      </c>
      <c r="C43" s="185" t="s">
        <v>304</v>
      </c>
      <c r="D43" s="177" t="s">
        <v>198</v>
      </c>
      <c r="E43" s="178">
        <v>9</v>
      </c>
      <c r="F43" s="179"/>
      <c r="G43" s="180">
        <f t="shared" ref="G43:G49" si="0">ROUND(E43*F43,2)</f>
        <v>0</v>
      </c>
      <c r="H43" s="159"/>
      <c r="I43" s="158">
        <f t="shared" ref="I43:I49" si="1">ROUND(E43*H43,2)</f>
        <v>0</v>
      </c>
      <c r="J43" s="159"/>
      <c r="K43" s="158">
        <f t="shared" ref="K43:K49" si="2">ROUND(E43*J43,2)</f>
        <v>0</v>
      </c>
      <c r="L43" s="158">
        <v>21</v>
      </c>
      <c r="M43" s="158">
        <f t="shared" ref="M43:M49" si="3">G43*(1+L43/100)</f>
        <v>0</v>
      </c>
      <c r="N43" s="158">
        <v>0</v>
      </c>
      <c r="O43" s="158">
        <f t="shared" ref="O43:O49" si="4">ROUND(E43*N43,2)</f>
        <v>0</v>
      </c>
      <c r="P43" s="158">
        <v>0</v>
      </c>
      <c r="Q43" s="158">
        <f t="shared" ref="Q43:Q49" si="5">ROUND(E43*P43,2)</f>
        <v>0</v>
      </c>
      <c r="R43" s="158"/>
      <c r="S43" s="158" t="s">
        <v>138</v>
      </c>
      <c r="T43" s="158" t="s">
        <v>110</v>
      </c>
      <c r="U43" s="158">
        <v>0</v>
      </c>
      <c r="V43" s="158">
        <f t="shared" ref="V43:V49" si="6">ROUND(E43*U43,2)</f>
        <v>0</v>
      </c>
      <c r="W43" s="158"/>
      <c r="X43" s="158" t="s">
        <v>111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112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33.75" outlineLevel="1" x14ac:dyDescent="0.2">
      <c r="A44" s="175">
        <v>18</v>
      </c>
      <c r="B44" s="176" t="s">
        <v>305</v>
      </c>
      <c r="C44" s="185" t="s">
        <v>306</v>
      </c>
      <c r="D44" s="177" t="s">
        <v>198</v>
      </c>
      <c r="E44" s="178">
        <v>9</v>
      </c>
      <c r="F44" s="179"/>
      <c r="G44" s="180">
        <f t="shared" si="0"/>
        <v>0</v>
      </c>
      <c r="H44" s="159"/>
      <c r="I44" s="158">
        <f t="shared" si="1"/>
        <v>0</v>
      </c>
      <c r="J44" s="159"/>
      <c r="K44" s="158">
        <f t="shared" si="2"/>
        <v>0</v>
      </c>
      <c r="L44" s="158">
        <v>21</v>
      </c>
      <c r="M44" s="158">
        <f t="shared" si="3"/>
        <v>0</v>
      </c>
      <c r="N44" s="158">
        <v>4.0050000000000002E-2</v>
      </c>
      <c r="O44" s="158">
        <f t="shared" si="4"/>
        <v>0.36</v>
      </c>
      <c r="P44" s="158">
        <v>0</v>
      </c>
      <c r="Q44" s="158">
        <f t="shared" si="5"/>
        <v>0</v>
      </c>
      <c r="R44" s="158"/>
      <c r="S44" s="158" t="s">
        <v>138</v>
      </c>
      <c r="T44" s="158" t="s">
        <v>110</v>
      </c>
      <c r="U44" s="158">
        <v>0</v>
      </c>
      <c r="V44" s="158">
        <f t="shared" si="6"/>
        <v>0</v>
      </c>
      <c r="W44" s="158"/>
      <c r="X44" s="158" t="s">
        <v>111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112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22.5" outlineLevel="1" x14ac:dyDescent="0.2">
      <c r="A45" s="175">
        <v>19</v>
      </c>
      <c r="B45" s="176" t="s">
        <v>307</v>
      </c>
      <c r="C45" s="185" t="s">
        <v>308</v>
      </c>
      <c r="D45" s="177" t="s">
        <v>198</v>
      </c>
      <c r="E45" s="178">
        <v>9</v>
      </c>
      <c r="F45" s="179"/>
      <c r="G45" s="180">
        <f t="shared" si="0"/>
        <v>0</v>
      </c>
      <c r="H45" s="159"/>
      <c r="I45" s="158">
        <f t="shared" si="1"/>
        <v>0</v>
      </c>
      <c r="J45" s="159"/>
      <c r="K45" s="158">
        <f t="shared" si="2"/>
        <v>0</v>
      </c>
      <c r="L45" s="158">
        <v>21</v>
      </c>
      <c r="M45" s="158">
        <f t="shared" si="3"/>
        <v>0</v>
      </c>
      <c r="N45" s="158">
        <v>5.9800000000000001E-3</v>
      </c>
      <c r="O45" s="158">
        <f t="shared" si="4"/>
        <v>0.05</v>
      </c>
      <c r="P45" s="158">
        <v>0</v>
      </c>
      <c r="Q45" s="158">
        <f t="shared" si="5"/>
        <v>0</v>
      </c>
      <c r="R45" s="158"/>
      <c r="S45" s="158" t="s">
        <v>138</v>
      </c>
      <c r="T45" s="158" t="s">
        <v>110</v>
      </c>
      <c r="U45" s="158">
        <v>0</v>
      </c>
      <c r="V45" s="158">
        <f t="shared" si="6"/>
        <v>0</v>
      </c>
      <c r="W45" s="158"/>
      <c r="X45" s="158" t="s">
        <v>111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112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33.75" outlineLevel="1" x14ac:dyDescent="0.2">
      <c r="A46" s="175">
        <v>20</v>
      </c>
      <c r="B46" s="176" t="s">
        <v>309</v>
      </c>
      <c r="C46" s="185" t="s">
        <v>310</v>
      </c>
      <c r="D46" s="177" t="s">
        <v>198</v>
      </c>
      <c r="E46" s="178">
        <v>9</v>
      </c>
      <c r="F46" s="179"/>
      <c r="G46" s="180">
        <f t="shared" si="0"/>
        <v>0</v>
      </c>
      <c r="H46" s="159"/>
      <c r="I46" s="158">
        <f t="shared" si="1"/>
        <v>0</v>
      </c>
      <c r="J46" s="159"/>
      <c r="K46" s="158">
        <f t="shared" si="2"/>
        <v>0</v>
      </c>
      <c r="L46" s="158">
        <v>21</v>
      </c>
      <c r="M46" s="158">
        <f t="shared" si="3"/>
        <v>0</v>
      </c>
      <c r="N46" s="158">
        <v>0</v>
      </c>
      <c r="O46" s="158">
        <f t="shared" si="4"/>
        <v>0</v>
      </c>
      <c r="P46" s="158">
        <v>0</v>
      </c>
      <c r="Q46" s="158">
        <f t="shared" si="5"/>
        <v>0</v>
      </c>
      <c r="R46" s="158"/>
      <c r="S46" s="158" t="s">
        <v>138</v>
      </c>
      <c r="T46" s="158" t="s">
        <v>110</v>
      </c>
      <c r="U46" s="158">
        <v>0</v>
      </c>
      <c r="V46" s="158">
        <f t="shared" si="6"/>
        <v>0</v>
      </c>
      <c r="W46" s="158"/>
      <c r="X46" s="158" t="s">
        <v>111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112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33.75" outlineLevel="1" x14ac:dyDescent="0.2">
      <c r="A47" s="175">
        <v>21</v>
      </c>
      <c r="B47" s="176" t="s">
        <v>311</v>
      </c>
      <c r="C47" s="185" t="s">
        <v>312</v>
      </c>
      <c r="D47" s="177" t="s">
        <v>198</v>
      </c>
      <c r="E47" s="178">
        <v>9</v>
      </c>
      <c r="F47" s="179"/>
      <c r="G47" s="180">
        <f t="shared" si="0"/>
        <v>0</v>
      </c>
      <c r="H47" s="159"/>
      <c r="I47" s="158">
        <f t="shared" si="1"/>
        <v>0</v>
      </c>
      <c r="J47" s="159"/>
      <c r="K47" s="158">
        <f t="shared" si="2"/>
        <v>0</v>
      </c>
      <c r="L47" s="158">
        <v>21</v>
      </c>
      <c r="M47" s="158">
        <f t="shared" si="3"/>
        <v>0</v>
      </c>
      <c r="N47" s="158">
        <v>3.7249999999999998E-2</v>
      </c>
      <c r="O47" s="158">
        <f t="shared" si="4"/>
        <v>0.34</v>
      </c>
      <c r="P47" s="158">
        <v>0</v>
      </c>
      <c r="Q47" s="158">
        <f t="shared" si="5"/>
        <v>0</v>
      </c>
      <c r="R47" s="158"/>
      <c r="S47" s="158" t="s">
        <v>138</v>
      </c>
      <c r="T47" s="158" t="s">
        <v>110</v>
      </c>
      <c r="U47" s="158">
        <v>0</v>
      </c>
      <c r="V47" s="158">
        <f t="shared" si="6"/>
        <v>0</v>
      </c>
      <c r="W47" s="158"/>
      <c r="X47" s="158" t="s">
        <v>111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112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22.5" outlineLevel="1" x14ac:dyDescent="0.2">
      <c r="A48" s="175">
        <v>22</v>
      </c>
      <c r="B48" s="176" t="s">
        <v>240</v>
      </c>
      <c r="C48" s="185" t="s">
        <v>241</v>
      </c>
      <c r="D48" s="177" t="s">
        <v>125</v>
      </c>
      <c r="E48" s="178">
        <v>90</v>
      </c>
      <c r="F48" s="179"/>
      <c r="G48" s="180">
        <f t="shared" si="0"/>
        <v>0</v>
      </c>
      <c r="H48" s="159"/>
      <c r="I48" s="158">
        <f t="shared" si="1"/>
        <v>0</v>
      </c>
      <c r="J48" s="159"/>
      <c r="K48" s="158">
        <f t="shared" si="2"/>
        <v>0</v>
      </c>
      <c r="L48" s="158">
        <v>21</v>
      </c>
      <c r="M48" s="158">
        <f t="shared" si="3"/>
        <v>0</v>
      </c>
      <c r="N48" s="158">
        <v>1.2999999999999999E-4</v>
      </c>
      <c r="O48" s="158">
        <f t="shared" si="4"/>
        <v>0.01</v>
      </c>
      <c r="P48" s="158">
        <v>0</v>
      </c>
      <c r="Q48" s="158">
        <f t="shared" si="5"/>
        <v>0</v>
      </c>
      <c r="R48" s="158"/>
      <c r="S48" s="158" t="s">
        <v>138</v>
      </c>
      <c r="T48" s="158" t="s">
        <v>110</v>
      </c>
      <c r="U48" s="158">
        <v>0</v>
      </c>
      <c r="V48" s="158">
        <f t="shared" si="6"/>
        <v>0</v>
      </c>
      <c r="W48" s="158"/>
      <c r="X48" s="158" t="s">
        <v>111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112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ht="22.5" outlineLevel="1" x14ac:dyDescent="0.2">
      <c r="A49" s="169">
        <v>23</v>
      </c>
      <c r="B49" s="170" t="s">
        <v>313</v>
      </c>
      <c r="C49" s="183" t="s">
        <v>314</v>
      </c>
      <c r="D49" s="171" t="s">
        <v>198</v>
      </c>
      <c r="E49" s="172">
        <v>16.5</v>
      </c>
      <c r="F49" s="173"/>
      <c r="G49" s="174">
        <f t="shared" si="0"/>
        <v>0</v>
      </c>
      <c r="H49" s="159"/>
      <c r="I49" s="158">
        <f t="shared" si="1"/>
        <v>0</v>
      </c>
      <c r="J49" s="159"/>
      <c r="K49" s="158">
        <f t="shared" si="2"/>
        <v>0</v>
      </c>
      <c r="L49" s="158">
        <v>21</v>
      </c>
      <c r="M49" s="158">
        <f t="shared" si="3"/>
        <v>0</v>
      </c>
      <c r="N49" s="158">
        <v>3.0599999999999999E-2</v>
      </c>
      <c r="O49" s="158">
        <f t="shared" si="4"/>
        <v>0.5</v>
      </c>
      <c r="P49" s="158">
        <v>0</v>
      </c>
      <c r="Q49" s="158">
        <f t="shared" si="5"/>
        <v>0</v>
      </c>
      <c r="R49" s="158"/>
      <c r="S49" s="158" t="s">
        <v>233</v>
      </c>
      <c r="T49" s="158" t="s">
        <v>228</v>
      </c>
      <c r="U49" s="158">
        <v>0</v>
      </c>
      <c r="V49" s="158">
        <f t="shared" si="6"/>
        <v>0</v>
      </c>
      <c r="W49" s="158"/>
      <c r="X49" s="158" t="s">
        <v>184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185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84" t="s">
        <v>315</v>
      </c>
      <c r="D50" s="160"/>
      <c r="E50" s="161">
        <v>16.5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49"/>
      <c r="Z50" s="149"/>
      <c r="AA50" s="149"/>
      <c r="AB50" s="149"/>
      <c r="AC50" s="149"/>
      <c r="AD50" s="149"/>
      <c r="AE50" s="149"/>
      <c r="AF50" s="149"/>
      <c r="AG50" s="149" t="s">
        <v>114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75">
        <v>24</v>
      </c>
      <c r="B51" s="176" t="s">
        <v>316</v>
      </c>
      <c r="C51" s="185" t="s">
        <v>317</v>
      </c>
      <c r="D51" s="177" t="s">
        <v>198</v>
      </c>
      <c r="E51" s="178">
        <v>9</v>
      </c>
      <c r="F51" s="179"/>
      <c r="G51" s="180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21</v>
      </c>
      <c r="M51" s="158">
        <f>G51*(1+L51/100)</f>
        <v>0</v>
      </c>
      <c r="N51" s="158">
        <v>8.0000000000000004E-4</v>
      </c>
      <c r="O51" s="158">
        <f>ROUND(E51*N51,2)</f>
        <v>0.01</v>
      </c>
      <c r="P51" s="158">
        <v>0</v>
      </c>
      <c r="Q51" s="158">
        <f>ROUND(E51*P51,2)</f>
        <v>0</v>
      </c>
      <c r="R51" s="158"/>
      <c r="S51" s="158" t="s">
        <v>138</v>
      </c>
      <c r="T51" s="158" t="s">
        <v>110</v>
      </c>
      <c r="U51" s="158">
        <v>0</v>
      </c>
      <c r="V51" s="158">
        <f>ROUND(E51*U51,2)</f>
        <v>0</v>
      </c>
      <c r="W51" s="158"/>
      <c r="X51" s="158" t="s">
        <v>184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185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x14ac:dyDescent="0.2">
      <c r="A52" s="163" t="s">
        <v>104</v>
      </c>
      <c r="B52" s="164" t="s">
        <v>75</v>
      </c>
      <c r="C52" s="182" t="s">
        <v>76</v>
      </c>
      <c r="D52" s="165"/>
      <c r="E52" s="166"/>
      <c r="F52" s="167"/>
      <c r="G52" s="168">
        <f>SUMIF(AG53:AG53,"&lt;&gt;NOR",G53:G53)</f>
        <v>0</v>
      </c>
      <c r="H52" s="162"/>
      <c r="I52" s="162">
        <f>SUM(I53:I53)</f>
        <v>0</v>
      </c>
      <c r="J52" s="162"/>
      <c r="K52" s="162">
        <f>SUM(K53:K53)</f>
        <v>0</v>
      </c>
      <c r="L52" s="162"/>
      <c r="M52" s="162">
        <f>SUM(M53:M53)</f>
        <v>0</v>
      </c>
      <c r="N52" s="162"/>
      <c r="O52" s="162">
        <f>SUM(O53:O53)</f>
        <v>0</v>
      </c>
      <c r="P52" s="162"/>
      <c r="Q52" s="162">
        <f>SUM(Q53:Q53)</f>
        <v>0</v>
      </c>
      <c r="R52" s="162"/>
      <c r="S52" s="162"/>
      <c r="T52" s="162"/>
      <c r="U52" s="162"/>
      <c r="V52" s="162">
        <f>SUM(V53:V53)</f>
        <v>20.51</v>
      </c>
      <c r="W52" s="162"/>
      <c r="X52" s="162"/>
      <c r="AG52" t="s">
        <v>105</v>
      </c>
    </row>
    <row r="53" spans="1:60" outlineLevel="1" x14ac:dyDescent="0.2">
      <c r="A53" s="169">
        <v>25</v>
      </c>
      <c r="B53" s="170" t="s">
        <v>278</v>
      </c>
      <c r="C53" s="183" t="s">
        <v>279</v>
      </c>
      <c r="D53" s="171" t="s">
        <v>189</v>
      </c>
      <c r="E53" s="172">
        <v>96.970759999999999</v>
      </c>
      <c r="F53" s="173"/>
      <c r="G53" s="174">
        <f>ROUND(E53*F53,2)</f>
        <v>0</v>
      </c>
      <c r="H53" s="159"/>
      <c r="I53" s="158">
        <f>ROUND(E53*H53,2)</f>
        <v>0</v>
      </c>
      <c r="J53" s="159"/>
      <c r="K53" s="158">
        <f>ROUND(E53*J53,2)</f>
        <v>0</v>
      </c>
      <c r="L53" s="158">
        <v>21</v>
      </c>
      <c r="M53" s="158">
        <f>G53*(1+L53/100)</f>
        <v>0</v>
      </c>
      <c r="N53" s="158">
        <v>0</v>
      </c>
      <c r="O53" s="158">
        <f>ROUND(E53*N53,2)</f>
        <v>0</v>
      </c>
      <c r="P53" s="158">
        <v>0</v>
      </c>
      <c r="Q53" s="158">
        <f>ROUND(E53*P53,2)</f>
        <v>0</v>
      </c>
      <c r="R53" s="158"/>
      <c r="S53" s="158" t="s">
        <v>118</v>
      </c>
      <c r="T53" s="158" t="s">
        <v>228</v>
      </c>
      <c r="U53" s="158">
        <v>0.21149999999999999</v>
      </c>
      <c r="V53" s="158">
        <f>ROUND(E53*U53,2)</f>
        <v>20.51</v>
      </c>
      <c r="W53" s="158"/>
      <c r="X53" s="158" t="s">
        <v>280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281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x14ac:dyDescent="0.2">
      <c r="A54" s="3"/>
      <c r="B54" s="4"/>
      <c r="C54" s="186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AE54">
        <v>15</v>
      </c>
      <c r="AF54">
        <v>21</v>
      </c>
      <c r="AG54" t="s">
        <v>91</v>
      </c>
    </row>
    <row r="55" spans="1:60" x14ac:dyDescent="0.2">
      <c r="A55" s="152"/>
      <c r="B55" s="153" t="s">
        <v>31</v>
      </c>
      <c r="C55" s="187"/>
      <c r="D55" s="154"/>
      <c r="E55" s="155"/>
      <c r="F55" s="155"/>
      <c r="G55" s="181">
        <f>G8+G34+G37+G40+G52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AE55">
        <f>SUMIF(L7:L53,AE54,G7:G53)</f>
        <v>0</v>
      </c>
      <c r="AF55">
        <f>SUMIF(L7:L53,AF54,G7:G53)</f>
        <v>0</v>
      </c>
      <c r="AG55" t="s">
        <v>282</v>
      </c>
    </row>
    <row r="56" spans="1:60" x14ac:dyDescent="0.2">
      <c r="A56" s="3"/>
      <c r="B56" s="4"/>
      <c r="C56" s="186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60" x14ac:dyDescent="0.2">
      <c r="A57" s="3"/>
      <c r="B57" s="4"/>
      <c r="C57" s="186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60" x14ac:dyDescent="0.2">
      <c r="A58" s="252" t="s">
        <v>283</v>
      </c>
      <c r="B58" s="252"/>
      <c r="C58" s="253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60" x14ac:dyDescent="0.2">
      <c r="A59" s="254"/>
      <c r="B59" s="255"/>
      <c r="C59" s="256"/>
      <c r="D59" s="255"/>
      <c r="E59" s="255"/>
      <c r="F59" s="255"/>
      <c r="G59" s="25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AG59" t="s">
        <v>284</v>
      </c>
    </row>
    <row r="60" spans="1:60" x14ac:dyDescent="0.2">
      <c r="A60" s="258"/>
      <c r="B60" s="259"/>
      <c r="C60" s="260"/>
      <c r="D60" s="259"/>
      <c r="E60" s="259"/>
      <c r="F60" s="259"/>
      <c r="G60" s="26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60" x14ac:dyDescent="0.2">
      <c r="A61" s="258"/>
      <c r="B61" s="259"/>
      <c r="C61" s="260"/>
      <c r="D61" s="259"/>
      <c r="E61" s="259"/>
      <c r="F61" s="259"/>
      <c r="G61" s="26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60" x14ac:dyDescent="0.2">
      <c r="A62" s="258"/>
      <c r="B62" s="259"/>
      <c r="C62" s="260"/>
      <c r="D62" s="259"/>
      <c r="E62" s="259"/>
      <c r="F62" s="259"/>
      <c r="G62" s="26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60" x14ac:dyDescent="0.2">
      <c r="A63" s="262"/>
      <c r="B63" s="263"/>
      <c r="C63" s="264"/>
      <c r="D63" s="263"/>
      <c r="E63" s="263"/>
      <c r="F63" s="263"/>
      <c r="G63" s="26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60" x14ac:dyDescent="0.2">
      <c r="A64" s="3"/>
      <c r="B64" s="4"/>
      <c r="C64" s="186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3:33" x14ac:dyDescent="0.2">
      <c r="C65" s="188"/>
      <c r="D65" s="10"/>
      <c r="AG65" t="s">
        <v>285</v>
      </c>
    </row>
    <row r="66" spans="3:33" x14ac:dyDescent="0.2">
      <c r="D66" s="10"/>
    </row>
    <row r="67" spans="3:33" x14ac:dyDescent="0.2">
      <c r="D67" s="10"/>
    </row>
    <row r="68" spans="3:33" x14ac:dyDescent="0.2">
      <c r="D68" s="10"/>
    </row>
    <row r="69" spans="3:33" x14ac:dyDescent="0.2">
      <c r="D69" s="10"/>
    </row>
    <row r="70" spans="3:33" x14ac:dyDescent="0.2">
      <c r="D70" s="10"/>
    </row>
    <row r="71" spans="3:33" x14ac:dyDescent="0.2">
      <c r="D71" s="10"/>
    </row>
    <row r="72" spans="3:33" x14ac:dyDescent="0.2">
      <c r="D72" s="10"/>
    </row>
    <row r="73" spans="3:33" x14ac:dyDescent="0.2">
      <c r="D73" s="10"/>
    </row>
    <row r="74" spans="3:33" x14ac:dyDescent="0.2">
      <c r="D74" s="10"/>
    </row>
    <row r="75" spans="3:33" x14ac:dyDescent="0.2">
      <c r="D75" s="10"/>
    </row>
    <row r="76" spans="3:33" x14ac:dyDescent="0.2">
      <c r="D76" s="10"/>
    </row>
    <row r="77" spans="3:33" x14ac:dyDescent="0.2">
      <c r="D77" s="10"/>
    </row>
    <row r="78" spans="3:33" x14ac:dyDescent="0.2">
      <c r="D78" s="10"/>
    </row>
    <row r="79" spans="3:33" x14ac:dyDescent="0.2">
      <c r="D79" s="10"/>
    </row>
    <row r="80" spans="3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59:G63"/>
    <mergeCell ref="A1:G1"/>
    <mergeCell ref="C2:G2"/>
    <mergeCell ref="C3:G3"/>
    <mergeCell ref="C4:G4"/>
    <mergeCell ref="A58:C5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B4" sqref="B4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38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5" t="s">
        <v>7</v>
      </c>
      <c r="B1" s="245"/>
      <c r="C1" s="245"/>
      <c r="D1" s="245"/>
      <c r="E1" s="245"/>
      <c r="F1" s="245"/>
      <c r="G1" s="245"/>
      <c r="AG1" t="s">
        <v>79</v>
      </c>
    </row>
    <row r="2" spans="1:60" ht="25.15" customHeight="1" x14ac:dyDescent="0.2">
      <c r="A2" s="141" t="s">
        <v>8</v>
      </c>
      <c r="B2" s="49"/>
      <c r="C2" s="246" t="s">
        <v>43</v>
      </c>
      <c r="D2" s="247"/>
      <c r="E2" s="247"/>
      <c r="F2" s="247"/>
      <c r="G2" s="248"/>
      <c r="AG2" t="s">
        <v>80</v>
      </c>
    </row>
    <row r="3" spans="1:60" ht="25.15" customHeight="1" x14ac:dyDescent="0.2">
      <c r="A3" s="141" t="s">
        <v>9</v>
      </c>
      <c r="B3" s="49"/>
      <c r="C3" s="246" t="s">
        <v>55</v>
      </c>
      <c r="D3" s="247"/>
      <c r="E3" s="247"/>
      <c r="F3" s="247"/>
      <c r="G3" s="248"/>
      <c r="AC3" s="123" t="s">
        <v>80</v>
      </c>
      <c r="AG3" t="s">
        <v>81</v>
      </c>
    </row>
    <row r="4" spans="1:60" ht="25.15" customHeight="1" x14ac:dyDescent="0.2">
      <c r="A4" s="142" t="s">
        <v>10</v>
      </c>
      <c r="B4" s="143"/>
      <c r="C4" s="249" t="s">
        <v>56</v>
      </c>
      <c r="D4" s="250"/>
      <c r="E4" s="250"/>
      <c r="F4" s="250"/>
      <c r="G4" s="251"/>
      <c r="AG4" t="s">
        <v>82</v>
      </c>
    </row>
    <row r="5" spans="1:60" x14ac:dyDescent="0.2">
      <c r="D5" s="10"/>
    </row>
    <row r="6" spans="1:60" ht="38.25" x14ac:dyDescent="0.2">
      <c r="A6" s="145" t="s">
        <v>83</v>
      </c>
      <c r="B6" s="147" t="s">
        <v>84</v>
      </c>
      <c r="C6" s="147" t="s">
        <v>85</v>
      </c>
      <c r="D6" s="146" t="s">
        <v>86</v>
      </c>
      <c r="E6" s="145" t="s">
        <v>87</v>
      </c>
      <c r="F6" s="144" t="s">
        <v>88</v>
      </c>
      <c r="G6" s="145" t="s">
        <v>31</v>
      </c>
      <c r="H6" s="148" t="s">
        <v>32</v>
      </c>
      <c r="I6" s="148" t="s">
        <v>89</v>
      </c>
      <c r="J6" s="148" t="s">
        <v>33</v>
      </c>
      <c r="K6" s="148" t="s">
        <v>90</v>
      </c>
      <c r="L6" s="148" t="s">
        <v>91</v>
      </c>
      <c r="M6" s="148" t="s">
        <v>92</v>
      </c>
      <c r="N6" s="148" t="s">
        <v>93</v>
      </c>
      <c r="O6" s="148" t="s">
        <v>94</v>
      </c>
      <c r="P6" s="148" t="s">
        <v>95</v>
      </c>
      <c r="Q6" s="148" t="s">
        <v>96</v>
      </c>
      <c r="R6" s="148" t="s">
        <v>97</v>
      </c>
      <c r="S6" s="148" t="s">
        <v>98</v>
      </c>
      <c r="T6" s="148" t="s">
        <v>99</v>
      </c>
      <c r="U6" s="148" t="s">
        <v>100</v>
      </c>
      <c r="V6" s="148" t="s">
        <v>101</v>
      </c>
      <c r="W6" s="148" t="s">
        <v>102</v>
      </c>
      <c r="X6" s="148" t="s">
        <v>103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104</v>
      </c>
      <c r="B8" s="164" t="s">
        <v>63</v>
      </c>
      <c r="C8" s="182" t="s">
        <v>64</v>
      </c>
      <c r="D8" s="165"/>
      <c r="E8" s="166"/>
      <c r="F8" s="167"/>
      <c r="G8" s="168">
        <f>SUMIF(AG9:AG53,"&lt;&gt;NOR",G9:G53)</f>
        <v>0</v>
      </c>
      <c r="H8" s="162"/>
      <c r="I8" s="162">
        <f>SUM(I9:I53)</f>
        <v>0</v>
      </c>
      <c r="J8" s="162"/>
      <c r="K8" s="162">
        <f>SUM(K9:K53)</f>
        <v>0</v>
      </c>
      <c r="L8" s="162"/>
      <c r="M8" s="162">
        <f>SUM(M9:M53)</f>
        <v>0</v>
      </c>
      <c r="N8" s="162"/>
      <c r="O8" s="162">
        <f>SUM(O9:O53)</f>
        <v>204.45999999999998</v>
      </c>
      <c r="P8" s="162"/>
      <c r="Q8" s="162">
        <f>SUM(Q9:Q53)</f>
        <v>9.85</v>
      </c>
      <c r="R8" s="162"/>
      <c r="S8" s="162"/>
      <c r="T8" s="162"/>
      <c r="U8" s="162"/>
      <c r="V8" s="162">
        <f>SUM(V9:V53)</f>
        <v>73.22999999999999</v>
      </c>
      <c r="W8" s="162"/>
      <c r="X8" s="162"/>
      <c r="AG8" t="s">
        <v>105</v>
      </c>
    </row>
    <row r="9" spans="1:60" ht="56.25" outlineLevel="1" x14ac:dyDescent="0.2">
      <c r="A9" s="169">
        <v>1</v>
      </c>
      <c r="B9" s="170" t="s">
        <v>106</v>
      </c>
      <c r="C9" s="183" t="s">
        <v>107</v>
      </c>
      <c r="D9" s="171" t="s">
        <v>108</v>
      </c>
      <c r="E9" s="172">
        <v>12.5</v>
      </c>
      <c r="F9" s="173"/>
      <c r="G9" s="174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0.22</v>
      </c>
      <c r="Q9" s="158">
        <f>ROUND(E9*P9,2)</f>
        <v>2.75</v>
      </c>
      <c r="R9" s="158"/>
      <c r="S9" s="158" t="s">
        <v>109</v>
      </c>
      <c r="T9" s="158" t="s">
        <v>110</v>
      </c>
      <c r="U9" s="158">
        <v>6.7000000000000004E-2</v>
      </c>
      <c r="V9" s="158">
        <f>ROUND(E9*U9,2)</f>
        <v>0.84</v>
      </c>
      <c r="W9" s="158"/>
      <c r="X9" s="158" t="s">
        <v>111</v>
      </c>
      <c r="Y9" s="149"/>
      <c r="Z9" s="149"/>
      <c r="AA9" s="149"/>
      <c r="AB9" s="149"/>
      <c r="AC9" s="149"/>
      <c r="AD9" s="149"/>
      <c r="AE9" s="149"/>
      <c r="AF9" s="149"/>
      <c r="AG9" s="149" t="s">
        <v>112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1" x14ac:dyDescent="0.2">
      <c r="A10" s="156"/>
      <c r="B10" s="157"/>
      <c r="C10" s="184" t="s">
        <v>318</v>
      </c>
      <c r="D10" s="160"/>
      <c r="E10" s="161">
        <v>12.5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9"/>
      <c r="Z10" s="149"/>
      <c r="AA10" s="149"/>
      <c r="AB10" s="149"/>
      <c r="AC10" s="149"/>
      <c r="AD10" s="149"/>
      <c r="AE10" s="149"/>
      <c r="AF10" s="149"/>
      <c r="AG10" s="149" t="s">
        <v>114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22.5" outlineLevel="1" x14ac:dyDescent="0.2">
      <c r="A11" s="169">
        <v>2</v>
      </c>
      <c r="B11" s="170" t="s">
        <v>115</v>
      </c>
      <c r="C11" s="183" t="s">
        <v>116</v>
      </c>
      <c r="D11" s="171" t="s">
        <v>117</v>
      </c>
      <c r="E11" s="172">
        <v>160</v>
      </c>
      <c r="F11" s="173"/>
      <c r="G11" s="174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3.0000000000000001E-5</v>
      </c>
      <c r="O11" s="158">
        <f>ROUND(E11*N11,2)</f>
        <v>0</v>
      </c>
      <c r="P11" s="158">
        <v>0</v>
      </c>
      <c r="Q11" s="158">
        <f>ROUND(E11*P11,2)</f>
        <v>0</v>
      </c>
      <c r="R11" s="158"/>
      <c r="S11" s="158" t="s">
        <v>118</v>
      </c>
      <c r="T11" s="158" t="s">
        <v>110</v>
      </c>
      <c r="U11" s="158">
        <v>0.20300000000000001</v>
      </c>
      <c r="V11" s="158">
        <f>ROUND(E11*U11,2)</f>
        <v>32.479999999999997</v>
      </c>
      <c r="W11" s="158"/>
      <c r="X11" s="158" t="s">
        <v>111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112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6"/>
      <c r="B12" s="157"/>
      <c r="C12" s="184" t="s">
        <v>319</v>
      </c>
      <c r="D12" s="160"/>
      <c r="E12" s="161">
        <v>160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49"/>
      <c r="Z12" s="149"/>
      <c r="AA12" s="149"/>
      <c r="AB12" s="149"/>
      <c r="AC12" s="149"/>
      <c r="AD12" s="149"/>
      <c r="AE12" s="149"/>
      <c r="AF12" s="149"/>
      <c r="AG12" s="149" t="s">
        <v>114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33.75" outlineLevel="1" x14ac:dyDescent="0.2">
      <c r="A13" s="175">
        <v>3</v>
      </c>
      <c r="B13" s="176" t="s">
        <v>120</v>
      </c>
      <c r="C13" s="185" t="s">
        <v>121</v>
      </c>
      <c r="D13" s="177" t="s">
        <v>122</v>
      </c>
      <c r="E13" s="178">
        <v>20</v>
      </c>
      <c r="F13" s="179"/>
      <c r="G13" s="180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8">
        <v>0</v>
      </c>
      <c r="O13" s="158">
        <f>ROUND(E13*N13,2)</f>
        <v>0</v>
      </c>
      <c r="P13" s="158">
        <v>0</v>
      </c>
      <c r="Q13" s="158">
        <f>ROUND(E13*P13,2)</f>
        <v>0</v>
      </c>
      <c r="R13" s="158"/>
      <c r="S13" s="158" t="s">
        <v>118</v>
      </c>
      <c r="T13" s="158" t="s">
        <v>110</v>
      </c>
      <c r="U13" s="158">
        <v>0</v>
      </c>
      <c r="V13" s="158">
        <f>ROUND(E13*U13,2)</f>
        <v>0</v>
      </c>
      <c r="W13" s="158"/>
      <c r="X13" s="158" t="s">
        <v>111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112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45" outlineLevel="1" x14ac:dyDescent="0.2">
      <c r="A14" s="169">
        <v>4</v>
      </c>
      <c r="B14" s="170" t="s">
        <v>123</v>
      </c>
      <c r="C14" s="183" t="s">
        <v>124</v>
      </c>
      <c r="D14" s="171" t="s">
        <v>125</v>
      </c>
      <c r="E14" s="172">
        <v>20</v>
      </c>
      <c r="F14" s="173"/>
      <c r="G14" s="174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21</v>
      </c>
      <c r="M14" s="158">
        <f>G14*(1+L14/100)</f>
        <v>0</v>
      </c>
      <c r="N14" s="158">
        <v>3.6900000000000002E-2</v>
      </c>
      <c r="O14" s="158">
        <f>ROUND(E14*N14,2)</f>
        <v>0.74</v>
      </c>
      <c r="P14" s="158">
        <v>0</v>
      </c>
      <c r="Q14" s="158">
        <f>ROUND(E14*P14,2)</f>
        <v>0</v>
      </c>
      <c r="R14" s="158"/>
      <c r="S14" s="158" t="s">
        <v>118</v>
      </c>
      <c r="T14" s="158" t="s">
        <v>110</v>
      </c>
      <c r="U14" s="158">
        <v>0.54700000000000004</v>
      </c>
      <c r="V14" s="158">
        <f>ROUND(E14*U14,2)</f>
        <v>10.94</v>
      </c>
      <c r="W14" s="158"/>
      <c r="X14" s="158" t="s">
        <v>111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112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84" t="s">
        <v>320</v>
      </c>
      <c r="D15" s="160"/>
      <c r="E15" s="161">
        <v>20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49"/>
      <c r="Z15" s="149"/>
      <c r="AA15" s="149"/>
      <c r="AB15" s="149"/>
      <c r="AC15" s="149"/>
      <c r="AD15" s="149"/>
      <c r="AE15" s="149"/>
      <c r="AF15" s="149"/>
      <c r="AG15" s="149" t="s">
        <v>114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33.75" outlineLevel="1" x14ac:dyDescent="0.2">
      <c r="A16" s="169">
        <v>5</v>
      </c>
      <c r="B16" s="170" t="s">
        <v>127</v>
      </c>
      <c r="C16" s="183" t="s">
        <v>128</v>
      </c>
      <c r="D16" s="171" t="s">
        <v>129</v>
      </c>
      <c r="E16" s="172">
        <v>143.4</v>
      </c>
      <c r="F16" s="173"/>
      <c r="G16" s="174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21</v>
      </c>
      <c r="M16" s="158">
        <f>G16*(1+L16/100)</f>
        <v>0</v>
      </c>
      <c r="N16" s="158">
        <v>0</v>
      </c>
      <c r="O16" s="158">
        <f>ROUND(E16*N16,2)</f>
        <v>0</v>
      </c>
      <c r="P16" s="158">
        <v>0</v>
      </c>
      <c r="Q16" s="158">
        <f>ROUND(E16*P16,2)</f>
        <v>0</v>
      </c>
      <c r="R16" s="158"/>
      <c r="S16" s="158" t="s">
        <v>118</v>
      </c>
      <c r="T16" s="158" t="s">
        <v>110</v>
      </c>
      <c r="U16" s="158">
        <v>0.20200000000000001</v>
      </c>
      <c r="V16" s="158">
        <f>ROUND(E16*U16,2)</f>
        <v>28.97</v>
      </c>
      <c r="W16" s="158"/>
      <c r="X16" s="158" t="s">
        <v>111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112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22.5" outlineLevel="1" x14ac:dyDescent="0.2">
      <c r="A17" s="156"/>
      <c r="B17" s="157"/>
      <c r="C17" s="184" t="s">
        <v>321</v>
      </c>
      <c r="D17" s="160"/>
      <c r="E17" s="161">
        <v>143.4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49"/>
      <c r="Z17" s="149"/>
      <c r="AA17" s="149"/>
      <c r="AB17" s="149"/>
      <c r="AC17" s="149"/>
      <c r="AD17" s="149"/>
      <c r="AE17" s="149"/>
      <c r="AF17" s="149"/>
      <c r="AG17" s="149" t="s">
        <v>114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69">
        <v>6</v>
      </c>
      <c r="B18" s="170" t="s">
        <v>131</v>
      </c>
      <c r="C18" s="183" t="s">
        <v>132</v>
      </c>
      <c r="D18" s="171" t="s">
        <v>133</v>
      </c>
      <c r="E18" s="172">
        <v>453.9</v>
      </c>
      <c r="F18" s="173"/>
      <c r="G18" s="174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8">
        <v>0</v>
      </c>
      <c r="O18" s="158">
        <f>ROUND(E18*N18,2)</f>
        <v>0</v>
      </c>
      <c r="P18" s="158">
        <v>0</v>
      </c>
      <c r="Q18" s="158">
        <f>ROUND(E18*P18,2)</f>
        <v>0</v>
      </c>
      <c r="R18" s="158"/>
      <c r="S18" s="158" t="s">
        <v>118</v>
      </c>
      <c r="T18" s="158" t="s">
        <v>110</v>
      </c>
      <c r="U18" s="158">
        <v>0</v>
      </c>
      <c r="V18" s="158">
        <f>ROUND(E18*U18,2)</f>
        <v>0</v>
      </c>
      <c r="W18" s="158"/>
      <c r="X18" s="158" t="s">
        <v>111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134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4" t="s">
        <v>322</v>
      </c>
      <c r="D19" s="160"/>
      <c r="E19" s="161">
        <v>453.9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49"/>
      <c r="Z19" s="149"/>
      <c r="AA19" s="149"/>
      <c r="AB19" s="149"/>
      <c r="AC19" s="149"/>
      <c r="AD19" s="149"/>
      <c r="AE19" s="149"/>
      <c r="AF19" s="149"/>
      <c r="AG19" s="149" t="s">
        <v>114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56.25" outlineLevel="1" x14ac:dyDescent="0.2">
      <c r="A20" s="175">
        <v>7</v>
      </c>
      <c r="B20" s="176" t="s">
        <v>136</v>
      </c>
      <c r="C20" s="185" t="s">
        <v>137</v>
      </c>
      <c r="D20" s="177" t="s">
        <v>108</v>
      </c>
      <c r="E20" s="178">
        <v>12.5</v>
      </c>
      <c r="F20" s="179"/>
      <c r="G20" s="180">
        <f t="shared" ref="G20:G25" si="0">ROUND(E20*F20,2)</f>
        <v>0</v>
      </c>
      <c r="H20" s="159"/>
      <c r="I20" s="158">
        <f t="shared" ref="I20:I25" si="1">ROUND(E20*H20,2)</f>
        <v>0</v>
      </c>
      <c r="J20" s="159"/>
      <c r="K20" s="158">
        <f t="shared" ref="K20:K25" si="2">ROUND(E20*J20,2)</f>
        <v>0</v>
      </c>
      <c r="L20" s="158">
        <v>21</v>
      </c>
      <c r="M20" s="158">
        <f t="shared" ref="M20:M25" si="3">G20*(1+L20/100)</f>
        <v>0</v>
      </c>
      <c r="N20" s="158">
        <v>0</v>
      </c>
      <c r="O20" s="158">
        <f t="shared" ref="O20:O25" si="4">ROUND(E20*N20,2)</f>
        <v>0</v>
      </c>
      <c r="P20" s="158">
        <v>0.44</v>
      </c>
      <c r="Q20" s="158">
        <f t="shared" ref="Q20:Q25" si="5">ROUND(E20*P20,2)</f>
        <v>5.5</v>
      </c>
      <c r="R20" s="158"/>
      <c r="S20" s="158" t="s">
        <v>138</v>
      </c>
      <c r="T20" s="158" t="s">
        <v>110</v>
      </c>
      <c r="U20" s="158">
        <v>0</v>
      </c>
      <c r="V20" s="158">
        <f t="shared" ref="V20:V25" si="6">ROUND(E20*U20,2)</f>
        <v>0</v>
      </c>
      <c r="W20" s="158"/>
      <c r="X20" s="158" t="s">
        <v>111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112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45" outlineLevel="1" x14ac:dyDescent="0.2">
      <c r="A21" s="175">
        <v>8</v>
      </c>
      <c r="B21" s="176" t="s">
        <v>139</v>
      </c>
      <c r="C21" s="185" t="s">
        <v>140</v>
      </c>
      <c r="D21" s="177" t="s">
        <v>108</v>
      </c>
      <c r="E21" s="178">
        <v>12.5</v>
      </c>
      <c r="F21" s="179"/>
      <c r="G21" s="180">
        <f t="shared" si="0"/>
        <v>0</v>
      </c>
      <c r="H21" s="159"/>
      <c r="I21" s="158">
        <f t="shared" si="1"/>
        <v>0</v>
      </c>
      <c r="J21" s="159"/>
      <c r="K21" s="158">
        <f t="shared" si="2"/>
        <v>0</v>
      </c>
      <c r="L21" s="158">
        <v>21</v>
      </c>
      <c r="M21" s="158">
        <f t="shared" si="3"/>
        <v>0</v>
      </c>
      <c r="N21" s="158">
        <v>6.0000000000000002E-5</v>
      </c>
      <c r="O21" s="158">
        <f t="shared" si="4"/>
        <v>0</v>
      </c>
      <c r="P21" s="158">
        <v>0.128</v>
      </c>
      <c r="Q21" s="158">
        <f t="shared" si="5"/>
        <v>1.6</v>
      </c>
      <c r="R21" s="158"/>
      <c r="S21" s="158" t="s">
        <v>138</v>
      </c>
      <c r="T21" s="158" t="s">
        <v>110</v>
      </c>
      <c r="U21" s="158">
        <v>0</v>
      </c>
      <c r="V21" s="158">
        <f t="shared" si="6"/>
        <v>0</v>
      </c>
      <c r="W21" s="158"/>
      <c r="X21" s="158" t="s">
        <v>111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112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45" outlineLevel="1" x14ac:dyDescent="0.2">
      <c r="A22" s="175">
        <v>9</v>
      </c>
      <c r="B22" s="176" t="s">
        <v>141</v>
      </c>
      <c r="C22" s="185" t="s">
        <v>124</v>
      </c>
      <c r="D22" s="177" t="s">
        <v>125</v>
      </c>
      <c r="E22" s="178">
        <v>1</v>
      </c>
      <c r="F22" s="179"/>
      <c r="G22" s="180">
        <f t="shared" si="0"/>
        <v>0</v>
      </c>
      <c r="H22" s="159"/>
      <c r="I22" s="158">
        <f t="shared" si="1"/>
        <v>0</v>
      </c>
      <c r="J22" s="159"/>
      <c r="K22" s="158">
        <f t="shared" si="2"/>
        <v>0</v>
      </c>
      <c r="L22" s="158">
        <v>21</v>
      </c>
      <c r="M22" s="158">
        <f t="shared" si="3"/>
        <v>0</v>
      </c>
      <c r="N22" s="158">
        <v>1.269E-2</v>
      </c>
      <c r="O22" s="158">
        <f t="shared" si="4"/>
        <v>0.01</v>
      </c>
      <c r="P22" s="158">
        <v>0</v>
      </c>
      <c r="Q22" s="158">
        <f t="shared" si="5"/>
        <v>0</v>
      </c>
      <c r="R22" s="158"/>
      <c r="S22" s="158" t="s">
        <v>138</v>
      </c>
      <c r="T22" s="158" t="s">
        <v>110</v>
      </c>
      <c r="U22" s="158">
        <v>0</v>
      </c>
      <c r="V22" s="158">
        <f t="shared" si="6"/>
        <v>0</v>
      </c>
      <c r="W22" s="158"/>
      <c r="X22" s="158" t="s">
        <v>111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112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45" outlineLevel="1" x14ac:dyDescent="0.2">
      <c r="A23" s="175">
        <v>10</v>
      </c>
      <c r="B23" s="176" t="s">
        <v>142</v>
      </c>
      <c r="C23" s="185" t="s">
        <v>124</v>
      </c>
      <c r="D23" s="177" t="s">
        <v>125</v>
      </c>
      <c r="E23" s="178">
        <v>20</v>
      </c>
      <c r="F23" s="179"/>
      <c r="G23" s="180">
        <f t="shared" si="0"/>
        <v>0</v>
      </c>
      <c r="H23" s="159"/>
      <c r="I23" s="158">
        <f t="shared" si="1"/>
        <v>0</v>
      </c>
      <c r="J23" s="159"/>
      <c r="K23" s="158">
        <f t="shared" si="2"/>
        <v>0</v>
      </c>
      <c r="L23" s="158">
        <v>21</v>
      </c>
      <c r="M23" s="158">
        <f t="shared" si="3"/>
        <v>0</v>
      </c>
      <c r="N23" s="158">
        <v>3.6900000000000002E-2</v>
      </c>
      <c r="O23" s="158">
        <f t="shared" si="4"/>
        <v>0.74</v>
      </c>
      <c r="P23" s="158">
        <v>0</v>
      </c>
      <c r="Q23" s="158">
        <f t="shared" si="5"/>
        <v>0</v>
      </c>
      <c r="R23" s="158"/>
      <c r="S23" s="158" t="s">
        <v>138</v>
      </c>
      <c r="T23" s="158" t="s">
        <v>110</v>
      </c>
      <c r="U23" s="158">
        <v>0</v>
      </c>
      <c r="V23" s="158">
        <f t="shared" si="6"/>
        <v>0</v>
      </c>
      <c r="W23" s="158"/>
      <c r="X23" s="158" t="s">
        <v>111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112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45" outlineLevel="1" x14ac:dyDescent="0.2">
      <c r="A24" s="175">
        <v>11</v>
      </c>
      <c r="B24" s="176" t="s">
        <v>143</v>
      </c>
      <c r="C24" s="185" t="s">
        <v>124</v>
      </c>
      <c r="D24" s="177" t="s">
        <v>125</v>
      </c>
      <c r="E24" s="178">
        <v>5</v>
      </c>
      <c r="F24" s="179"/>
      <c r="G24" s="180">
        <f t="shared" si="0"/>
        <v>0</v>
      </c>
      <c r="H24" s="159"/>
      <c r="I24" s="158">
        <f t="shared" si="1"/>
        <v>0</v>
      </c>
      <c r="J24" s="159"/>
      <c r="K24" s="158">
        <f t="shared" si="2"/>
        <v>0</v>
      </c>
      <c r="L24" s="158">
        <v>21</v>
      </c>
      <c r="M24" s="158">
        <f t="shared" si="3"/>
        <v>0</v>
      </c>
      <c r="N24" s="158">
        <v>8.6800000000000002E-3</v>
      </c>
      <c r="O24" s="158">
        <f t="shared" si="4"/>
        <v>0.04</v>
      </c>
      <c r="P24" s="158">
        <v>0</v>
      </c>
      <c r="Q24" s="158">
        <f t="shared" si="5"/>
        <v>0</v>
      </c>
      <c r="R24" s="158"/>
      <c r="S24" s="158" t="s">
        <v>138</v>
      </c>
      <c r="T24" s="158" t="s">
        <v>110</v>
      </c>
      <c r="U24" s="158">
        <v>0</v>
      </c>
      <c r="V24" s="158">
        <f t="shared" si="6"/>
        <v>0</v>
      </c>
      <c r="W24" s="158"/>
      <c r="X24" s="158" t="s">
        <v>111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112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22.5" outlineLevel="1" x14ac:dyDescent="0.2">
      <c r="A25" s="169">
        <v>12</v>
      </c>
      <c r="B25" s="170" t="s">
        <v>144</v>
      </c>
      <c r="C25" s="183" t="s">
        <v>145</v>
      </c>
      <c r="D25" s="171" t="s">
        <v>108</v>
      </c>
      <c r="E25" s="172">
        <v>26.7</v>
      </c>
      <c r="F25" s="173"/>
      <c r="G25" s="174">
        <f t="shared" si="0"/>
        <v>0</v>
      </c>
      <c r="H25" s="159"/>
      <c r="I25" s="158">
        <f t="shared" si="1"/>
        <v>0</v>
      </c>
      <c r="J25" s="159"/>
      <c r="K25" s="158">
        <f t="shared" si="2"/>
        <v>0</v>
      </c>
      <c r="L25" s="158">
        <v>21</v>
      </c>
      <c r="M25" s="158">
        <f t="shared" si="3"/>
        <v>0</v>
      </c>
      <c r="N25" s="158">
        <v>0</v>
      </c>
      <c r="O25" s="158">
        <f t="shared" si="4"/>
        <v>0</v>
      </c>
      <c r="P25" s="158">
        <v>0</v>
      </c>
      <c r="Q25" s="158">
        <f t="shared" si="5"/>
        <v>0</v>
      </c>
      <c r="R25" s="158"/>
      <c r="S25" s="158" t="s">
        <v>138</v>
      </c>
      <c r="T25" s="158" t="s">
        <v>110</v>
      </c>
      <c r="U25" s="158">
        <v>0</v>
      </c>
      <c r="V25" s="158">
        <f t="shared" si="6"/>
        <v>0</v>
      </c>
      <c r="W25" s="158"/>
      <c r="X25" s="158" t="s">
        <v>111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112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84" t="s">
        <v>323</v>
      </c>
      <c r="D26" s="160"/>
      <c r="E26" s="161">
        <v>26.7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49"/>
      <c r="Z26" s="149"/>
      <c r="AA26" s="149"/>
      <c r="AB26" s="149"/>
      <c r="AC26" s="149"/>
      <c r="AD26" s="149"/>
      <c r="AE26" s="149"/>
      <c r="AF26" s="149"/>
      <c r="AG26" s="149" t="s">
        <v>114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33.75" outlineLevel="1" x14ac:dyDescent="0.2">
      <c r="A27" s="169">
        <v>13</v>
      </c>
      <c r="B27" s="170" t="s">
        <v>147</v>
      </c>
      <c r="C27" s="183" t="s">
        <v>148</v>
      </c>
      <c r="D27" s="171" t="s">
        <v>129</v>
      </c>
      <c r="E27" s="172">
        <v>133.5</v>
      </c>
      <c r="F27" s="173"/>
      <c r="G27" s="174">
        <f>ROUND(E27*F27,2)</f>
        <v>0</v>
      </c>
      <c r="H27" s="159"/>
      <c r="I27" s="158">
        <f>ROUND(E27*H27,2)</f>
        <v>0</v>
      </c>
      <c r="J27" s="159"/>
      <c r="K27" s="158">
        <f>ROUND(E27*J27,2)</f>
        <v>0</v>
      </c>
      <c r="L27" s="158">
        <v>21</v>
      </c>
      <c r="M27" s="158">
        <f>G27*(1+L27/100)</f>
        <v>0</v>
      </c>
      <c r="N27" s="158">
        <v>0</v>
      </c>
      <c r="O27" s="158">
        <f>ROUND(E27*N27,2)</f>
        <v>0</v>
      </c>
      <c r="P27" s="158">
        <v>0</v>
      </c>
      <c r="Q27" s="158">
        <f>ROUND(E27*P27,2)</f>
        <v>0</v>
      </c>
      <c r="R27" s="158"/>
      <c r="S27" s="158" t="s">
        <v>138</v>
      </c>
      <c r="T27" s="158" t="s">
        <v>110</v>
      </c>
      <c r="U27" s="158">
        <v>0</v>
      </c>
      <c r="V27" s="158">
        <f>ROUND(E27*U27,2)</f>
        <v>0</v>
      </c>
      <c r="W27" s="158"/>
      <c r="X27" s="158" t="s">
        <v>111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112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184" t="s">
        <v>324</v>
      </c>
      <c r="D28" s="160"/>
      <c r="E28" s="161">
        <v>133.5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49"/>
      <c r="Z28" s="149"/>
      <c r="AA28" s="149"/>
      <c r="AB28" s="149"/>
      <c r="AC28" s="149"/>
      <c r="AD28" s="149"/>
      <c r="AE28" s="149"/>
      <c r="AF28" s="149"/>
      <c r="AG28" s="149" t="s">
        <v>114</v>
      </c>
      <c r="AH28" s="149">
        <v>0</v>
      </c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ht="45" outlineLevel="1" x14ac:dyDescent="0.2">
      <c r="A29" s="169">
        <v>14</v>
      </c>
      <c r="B29" s="170" t="s">
        <v>150</v>
      </c>
      <c r="C29" s="183" t="s">
        <v>151</v>
      </c>
      <c r="D29" s="171" t="s">
        <v>129</v>
      </c>
      <c r="E29" s="172">
        <v>133.5</v>
      </c>
      <c r="F29" s="173"/>
      <c r="G29" s="174">
        <f>ROUND(E29*F29,2)</f>
        <v>0</v>
      </c>
      <c r="H29" s="159"/>
      <c r="I29" s="158">
        <f>ROUND(E29*H29,2)</f>
        <v>0</v>
      </c>
      <c r="J29" s="159"/>
      <c r="K29" s="158">
        <f>ROUND(E29*J29,2)</f>
        <v>0</v>
      </c>
      <c r="L29" s="158">
        <v>21</v>
      </c>
      <c r="M29" s="158">
        <f>G29*(1+L29/100)</f>
        <v>0</v>
      </c>
      <c r="N29" s="158">
        <v>0</v>
      </c>
      <c r="O29" s="158">
        <f>ROUND(E29*N29,2)</f>
        <v>0</v>
      </c>
      <c r="P29" s="158">
        <v>0</v>
      </c>
      <c r="Q29" s="158">
        <f>ROUND(E29*P29,2)</f>
        <v>0</v>
      </c>
      <c r="R29" s="158"/>
      <c r="S29" s="158" t="s">
        <v>138</v>
      </c>
      <c r="T29" s="158" t="s">
        <v>110</v>
      </c>
      <c r="U29" s="158">
        <v>0</v>
      </c>
      <c r="V29" s="158">
        <f>ROUND(E29*U29,2)</f>
        <v>0</v>
      </c>
      <c r="W29" s="158"/>
      <c r="X29" s="158" t="s">
        <v>111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112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84" t="s">
        <v>325</v>
      </c>
      <c r="D30" s="160"/>
      <c r="E30" s="161">
        <v>133.5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49"/>
      <c r="Z30" s="149"/>
      <c r="AA30" s="149"/>
      <c r="AB30" s="149"/>
      <c r="AC30" s="149"/>
      <c r="AD30" s="149"/>
      <c r="AE30" s="149"/>
      <c r="AF30" s="149"/>
      <c r="AG30" s="149" t="s">
        <v>114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45" outlineLevel="1" x14ac:dyDescent="0.2">
      <c r="A31" s="169">
        <v>15</v>
      </c>
      <c r="B31" s="170" t="s">
        <v>153</v>
      </c>
      <c r="C31" s="183" t="s">
        <v>154</v>
      </c>
      <c r="D31" s="171" t="s">
        <v>129</v>
      </c>
      <c r="E31" s="172">
        <v>133.5</v>
      </c>
      <c r="F31" s="173"/>
      <c r="G31" s="174">
        <f>ROUND(E31*F31,2)</f>
        <v>0</v>
      </c>
      <c r="H31" s="159"/>
      <c r="I31" s="158">
        <f>ROUND(E31*H31,2)</f>
        <v>0</v>
      </c>
      <c r="J31" s="159"/>
      <c r="K31" s="158">
        <f>ROUND(E31*J31,2)</f>
        <v>0</v>
      </c>
      <c r="L31" s="158">
        <v>21</v>
      </c>
      <c r="M31" s="158">
        <f>G31*(1+L31/100)</f>
        <v>0</v>
      </c>
      <c r="N31" s="158">
        <v>0</v>
      </c>
      <c r="O31" s="158">
        <f>ROUND(E31*N31,2)</f>
        <v>0</v>
      </c>
      <c r="P31" s="158">
        <v>0</v>
      </c>
      <c r="Q31" s="158">
        <f>ROUND(E31*P31,2)</f>
        <v>0</v>
      </c>
      <c r="R31" s="158"/>
      <c r="S31" s="158" t="s">
        <v>138</v>
      </c>
      <c r="T31" s="158" t="s">
        <v>110</v>
      </c>
      <c r="U31" s="158">
        <v>0</v>
      </c>
      <c r="V31" s="158">
        <f>ROUND(E31*U31,2)</f>
        <v>0</v>
      </c>
      <c r="W31" s="158"/>
      <c r="X31" s="158" t="s">
        <v>111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112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4" t="s">
        <v>326</v>
      </c>
      <c r="D32" s="160"/>
      <c r="E32" s="161">
        <v>133.5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9"/>
      <c r="Z32" s="149"/>
      <c r="AA32" s="149"/>
      <c r="AB32" s="149"/>
      <c r="AC32" s="149"/>
      <c r="AD32" s="149"/>
      <c r="AE32" s="149"/>
      <c r="AF32" s="149"/>
      <c r="AG32" s="149" t="s">
        <v>114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56.25" outlineLevel="1" x14ac:dyDescent="0.2">
      <c r="A33" s="169">
        <v>16</v>
      </c>
      <c r="B33" s="170" t="s">
        <v>156</v>
      </c>
      <c r="C33" s="183" t="s">
        <v>157</v>
      </c>
      <c r="D33" s="171" t="s">
        <v>129</v>
      </c>
      <c r="E33" s="172">
        <v>124.6</v>
      </c>
      <c r="F33" s="173"/>
      <c r="G33" s="174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21</v>
      </c>
      <c r="M33" s="158">
        <f>G33*(1+L33/100)</f>
        <v>0</v>
      </c>
      <c r="N33" s="158">
        <v>0</v>
      </c>
      <c r="O33" s="158">
        <f>ROUND(E33*N33,2)</f>
        <v>0</v>
      </c>
      <c r="P33" s="158">
        <v>0</v>
      </c>
      <c r="Q33" s="158">
        <f>ROUND(E33*P33,2)</f>
        <v>0</v>
      </c>
      <c r="R33" s="158"/>
      <c r="S33" s="158" t="s">
        <v>138</v>
      </c>
      <c r="T33" s="158" t="s">
        <v>110</v>
      </c>
      <c r="U33" s="158">
        <v>0</v>
      </c>
      <c r="V33" s="158">
        <f>ROUND(E33*U33,2)</f>
        <v>0</v>
      </c>
      <c r="W33" s="158"/>
      <c r="X33" s="158" t="s">
        <v>111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112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22.5" outlineLevel="1" x14ac:dyDescent="0.2">
      <c r="A34" s="156"/>
      <c r="B34" s="157"/>
      <c r="C34" s="184" t="s">
        <v>327</v>
      </c>
      <c r="D34" s="160"/>
      <c r="E34" s="161">
        <v>124.6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49"/>
      <c r="Z34" s="149"/>
      <c r="AA34" s="149"/>
      <c r="AB34" s="149"/>
      <c r="AC34" s="149"/>
      <c r="AD34" s="149"/>
      <c r="AE34" s="149"/>
      <c r="AF34" s="149"/>
      <c r="AG34" s="149" t="s">
        <v>114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ht="33.75" outlineLevel="1" x14ac:dyDescent="0.2">
      <c r="A35" s="169">
        <v>17</v>
      </c>
      <c r="B35" s="170" t="s">
        <v>159</v>
      </c>
      <c r="C35" s="183" t="s">
        <v>160</v>
      </c>
      <c r="D35" s="171" t="s">
        <v>129</v>
      </c>
      <c r="E35" s="172">
        <v>169.1</v>
      </c>
      <c r="F35" s="173"/>
      <c r="G35" s="174">
        <f>ROUND(E35*F35,2)</f>
        <v>0</v>
      </c>
      <c r="H35" s="159"/>
      <c r="I35" s="158">
        <f>ROUND(E35*H35,2)</f>
        <v>0</v>
      </c>
      <c r="J35" s="159"/>
      <c r="K35" s="158">
        <f>ROUND(E35*J35,2)</f>
        <v>0</v>
      </c>
      <c r="L35" s="158">
        <v>21</v>
      </c>
      <c r="M35" s="158">
        <f>G35*(1+L35/100)</f>
        <v>0</v>
      </c>
      <c r="N35" s="158">
        <v>0</v>
      </c>
      <c r="O35" s="158">
        <f>ROUND(E35*N35,2)</f>
        <v>0</v>
      </c>
      <c r="P35" s="158">
        <v>0</v>
      </c>
      <c r="Q35" s="158">
        <f>ROUND(E35*P35,2)</f>
        <v>0</v>
      </c>
      <c r="R35" s="158"/>
      <c r="S35" s="158" t="s">
        <v>138</v>
      </c>
      <c r="T35" s="158" t="s">
        <v>110</v>
      </c>
      <c r="U35" s="158">
        <v>0</v>
      </c>
      <c r="V35" s="158">
        <f>ROUND(E35*U35,2)</f>
        <v>0</v>
      </c>
      <c r="W35" s="158"/>
      <c r="X35" s="158" t="s">
        <v>111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112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22.5" outlineLevel="1" x14ac:dyDescent="0.2">
      <c r="A36" s="156"/>
      <c r="B36" s="157"/>
      <c r="C36" s="184" t="s">
        <v>328</v>
      </c>
      <c r="D36" s="160"/>
      <c r="E36" s="161">
        <v>26.7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9"/>
      <c r="Z36" s="149"/>
      <c r="AA36" s="149"/>
      <c r="AB36" s="149"/>
      <c r="AC36" s="149"/>
      <c r="AD36" s="149"/>
      <c r="AE36" s="149"/>
      <c r="AF36" s="149"/>
      <c r="AG36" s="149" t="s">
        <v>114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22.5" outlineLevel="1" x14ac:dyDescent="0.2">
      <c r="A37" s="156"/>
      <c r="B37" s="157"/>
      <c r="C37" s="184" t="s">
        <v>329</v>
      </c>
      <c r="D37" s="160"/>
      <c r="E37" s="161">
        <v>142.4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49"/>
      <c r="Z37" s="149"/>
      <c r="AA37" s="149"/>
      <c r="AB37" s="149"/>
      <c r="AC37" s="149"/>
      <c r="AD37" s="149"/>
      <c r="AE37" s="149"/>
      <c r="AF37" s="149"/>
      <c r="AG37" s="149" t="s">
        <v>114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33.75" outlineLevel="1" x14ac:dyDescent="0.2">
      <c r="A38" s="169">
        <v>18</v>
      </c>
      <c r="B38" s="170" t="s">
        <v>163</v>
      </c>
      <c r="C38" s="183" t="s">
        <v>164</v>
      </c>
      <c r="D38" s="171" t="s">
        <v>129</v>
      </c>
      <c r="E38" s="172">
        <v>142.4</v>
      </c>
      <c r="F38" s="173"/>
      <c r="G38" s="174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21</v>
      </c>
      <c r="M38" s="158">
        <f>G38*(1+L38/100)</f>
        <v>0</v>
      </c>
      <c r="N38" s="158">
        <v>0</v>
      </c>
      <c r="O38" s="158">
        <f>ROUND(E38*N38,2)</f>
        <v>0</v>
      </c>
      <c r="P38" s="158">
        <v>0</v>
      </c>
      <c r="Q38" s="158">
        <f>ROUND(E38*P38,2)</f>
        <v>0</v>
      </c>
      <c r="R38" s="158"/>
      <c r="S38" s="158" t="s">
        <v>138</v>
      </c>
      <c r="T38" s="158" t="s">
        <v>110</v>
      </c>
      <c r="U38" s="158">
        <v>0</v>
      </c>
      <c r="V38" s="158">
        <f>ROUND(E38*U38,2)</f>
        <v>0</v>
      </c>
      <c r="W38" s="158"/>
      <c r="X38" s="158" t="s">
        <v>111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112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84" t="s">
        <v>330</v>
      </c>
      <c r="D39" s="160"/>
      <c r="E39" s="161">
        <v>142.4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49"/>
      <c r="Z39" s="149"/>
      <c r="AA39" s="149"/>
      <c r="AB39" s="149"/>
      <c r="AC39" s="149"/>
      <c r="AD39" s="149"/>
      <c r="AE39" s="149"/>
      <c r="AF39" s="149"/>
      <c r="AG39" s="149" t="s">
        <v>114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33.75" outlineLevel="1" x14ac:dyDescent="0.2">
      <c r="A40" s="169">
        <v>19</v>
      </c>
      <c r="B40" s="170" t="s">
        <v>166</v>
      </c>
      <c r="C40" s="183" t="s">
        <v>167</v>
      </c>
      <c r="D40" s="171" t="s">
        <v>129</v>
      </c>
      <c r="E40" s="172">
        <v>267</v>
      </c>
      <c r="F40" s="173"/>
      <c r="G40" s="174">
        <f>ROUND(E40*F40,2)</f>
        <v>0</v>
      </c>
      <c r="H40" s="159"/>
      <c r="I40" s="158">
        <f>ROUND(E40*H40,2)</f>
        <v>0</v>
      </c>
      <c r="J40" s="159"/>
      <c r="K40" s="158">
        <f>ROUND(E40*J40,2)</f>
        <v>0</v>
      </c>
      <c r="L40" s="158">
        <v>21</v>
      </c>
      <c r="M40" s="158">
        <f>G40*(1+L40/100)</f>
        <v>0</v>
      </c>
      <c r="N40" s="158">
        <v>0</v>
      </c>
      <c r="O40" s="158">
        <f>ROUND(E40*N40,2)</f>
        <v>0</v>
      </c>
      <c r="P40" s="158">
        <v>0</v>
      </c>
      <c r="Q40" s="158">
        <f>ROUND(E40*P40,2)</f>
        <v>0</v>
      </c>
      <c r="R40" s="158"/>
      <c r="S40" s="158" t="s">
        <v>138</v>
      </c>
      <c r="T40" s="158" t="s">
        <v>110</v>
      </c>
      <c r="U40" s="158">
        <v>0</v>
      </c>
      <c r="V40" s="158">
        <f>ROUND(E40*U40,2)</f>
        <v>0</v>
      </c>
      <c r="W40" s="158"/>
      <c r="X40" s="158" t="s">
        <v>111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112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4" t="s">
        <v>331</v>
      </c>
      <c r="D41" s="160"/>
      <c r="E41" s="161">
        <v>267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49"/>
      <c r="Z41" s="149"/>
      <c r="AA41" s="149"/>
      <c r="AB41" s="149"/>
      <c r="AC41" s="149"/>
      <c r="AD41" s="149"/>
      <c r="AE41" s="149"/>
      <c r="AF41" s="149"/>
      <c r="AG41" s="149" t="s">
        <v>114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ht="45" outlineLevel="1" x14ac:dyDescent="0.2">
      <c r="A42" s="169">
        <v>20</v>
      </c>
      <c r="B42" s="170" t="s">
        <v>169</v>
      </c>
      <c r="C42" s="183" t="s">
        <v>170</v>
      </c>
      <c r="D42" s="171" t="s">
        <v>129</v>
      </c>
      <c r="E42" s="172">
        <v>106.8</v>
      </c>
      <c r="F42" s="173"/>
      <c r="G42" s="174">
        <f>ROUND(E42*F42,2)</f>
        <v>0</v>
      </c>
      <c r="H42" s="159"/>
      <c r="I42" s="158">
        <f>ROUND(E42*H42,2)</f>
        <v>0</v>
      </c>
      <c r="J42" s="159"/>
      <c r="K42" s="158">
        <f>ROUND(E42*J42,2)</f>
        <v>0</v>
      </c>
      <c r="L42" s="158">
        <v>21</v>
      </c>
      <c r="M42" s="158">
        <f>G42*(1+L42/100)</f>
        <v>0</v>
      </c>
      <c r="N42" s="158">
        <v>0</v>
      </c>
      <c r="O42" s="158">
        <f>ROUND(E42*N42,2)</f>
        <v>0</v>
      </c>
      <c r="P42" s="158">
        <v>0</v>
      </c>
      <c r="Q42" s="158">
        <f>ROUND(E42*P42,2)</f>
        <v>0</v>
      </c>
      <c r="R42" s="158"/>
      <c r="S42" s="158" t="s">
        <v>138</v>
      </c>
      <c r="T42" s="158" t="s">
        <v>110</v>
      </c>
      <c r="U42" s="158">
        <v>0</v>
      </c>
      <c r="V42" s="158">
        <f>ROUND(E42*U42,2)</f>
        <v>0</v>
      </c>
      <c r="W42" s="158"/>
      <c r="X42" s="158" t="s">
        <v>111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112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4" t="s">
        <v>332</v>
      </c>
      <c r="D43" s="160"/>
      <c r="E43" s="161">
        <v>106.8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49"/>
      <c r="Z43" s="149"/>
      <c r="AA43" s="149"/>
      <c r="AB43" s="149"/>
      <c r="AC43" s="149"/>
      <c r="AD43" s="149"/>
      <c r="AE43" s="149"/>
      <c r="AF43" s="149"/>
      <c r="AG43" s="149" t="s">
        <v>114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69">
        <v>21</v>
      </c>
      <c r="B44" s="170" t="s">
        <v>172</v>
      </c>
      <c r="C44" s="183" t="s">
        <v>173</v>
      </c>
      <c r="D44" s="171" t="s">
        <v>108</v>
      </c>
      <c r="E44" s="172">
        <v>178</v>
      </c>
      <c r="F44" s="173"/>
      <c r="G44" s="174">
        <f>ROUND(E44*F44,2)</f>
        <v>0</v>
      </c>
      <c r="H44" s="159"/>
      <c r="I44" s="158">
        <f>ROUND(E44*H44,2)</f>
        <v>0</v>
      </c>
      <c r="J44" s="159"/>
      <c r="K44" s="158">
        <f>ROUND(E44*J44,2)</f>
        <v>0</v>
      </c>
      <c r="L44" s="158">
        <v>21</v>
      </c>
      <c r="M44" s="158">
        <f>G44*(1+L44/100)</f>
        <v>0</v>
      </c>
      <c r="N44" s="158">
        <v>0</v>
      </c>
      <c r="O44" s="158">
        <f>ROUND(E44*N44,2)</f>
        <v>0</v>
      </c>
      <c r="P44" s="158">
        <v>0</v>
      </c>
      <c r="Q44" s="158">
        <f>ROUND(E44*P44,2)</f>
        <v>0</v>
      </c>
      <c r="R44" s="158"/>
      <c r="S44" s="158" t="s">
        <v>138</v>
      </c>
      <c r="T44" s="158" t="s">
        <v>110</v>
      </c>
      <c r="U44" s="158">
        <v>0</v>
      </c>
      <c r="V44" s="158">
        <f>ROUND(E44*U44,2)</f>
        <v>0</v>
      </c>
      <c r="W44" s="158"/>
      <c r="X44" s="158" t="s">
        <v>111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112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84" t="s">
        <v>333</v>
      </c>
      <c r="D45" s="160"/>
      <c r="E45" s="161">
        <v>178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49"/>
      <c r="Z45" s="149"/>
      <c r="AA45" s="149"/>
      <c r="AB45" s="149"/>
      <c r="AC45" s="149"/>
      <c r="AD45" s="149"/>
      <c r="AE45" s="149"/>
      <c r="AF45" s="149"/>
      <c r="AG45" s="149" t="s">
        <v>114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33.75" outlineLevel="1" x14ac:dyDescent="0.2">
      <c r="A46" s="169">
        <v>22</v>
      </c>
      <c r="B46" s="170" t="s">
        <v>175</v>
      </c>
      <c r="C46" s="183" t="s">
        <v>176</v>
      </c>
      <c r="D46" s="171" t="s">
        <v>108</v>
      </c>
      <c r="E46" s="172">
        <v>178</v>
      </c>
      <c r="F46" s="173"/>
      <c r="G46" s="174">
        <f>ROUND(E46*F46,2)</f>
        <v>0</v>
      </c>
      <c r="H46" s="159"/>
      <c r="I46" s="158">
        <f>ROUND(E46*H46,2)</f>
        <v>0</v>
      </c>
      <c r="J46" s="159"/>
      <c r="K46" s="158">
        <f>ROUND(E46*J46,2)</f>
        <v>0</v>
      </c>
      <c r="L46" s="158">
        <v>21</v>
      </c>
      <c r="M46" s="158">
        <f>G46*(1+L46/100)</f>
        <v>0</v>
      </c>
      <c r="N46" s="158">
        <v>0</v>
      </c>
      <c r="O46" s="158">
        <f>ROUND(E46*N46,2)</f>
        <v>0</v>
      </c>
      <c r="P46" s="158">
        <v>0</v>
      </c>
      <c r="Q46" s="158">
        <f>ROUND(E46*P46,2)</f>
        <v>0</v>
      </c>
      <c r="R46" s="158"/>
      <c r="S46" s="158" t="s">
        <v>138</v>
      </c>
      <c r="T46" s="158" t="s">
        <v>110</v>
      </c>
      <c r="U46" s="158">
        <v>0</v>
      </c>
      <c r="V46" s="158">
        <f>ROUND(E46*U46,2)</f>
        <v>0</v>
      </c>
      <c r="W46" s="158"/>
      <c r="X46" s="158" t="s">
        <v>111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112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4" t="s">
        <v>333</v>
      </c>
      <c r="D47" s="160"/>
      <c r="E47" s="161">
        <v>178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49"/>
      <c r="Z47" s="149"/>
      <c r="AA47" s="149"/>
      <c r="AB47" s="149"/>
      <c r="AC47" s="149"/>
      <c r="AD47" s="149"/>
      <c r="AE47" s="149"/>
      <c r="AF47" s="149"/>
      <c r="AG47" s="149" t="s">
        <v>114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33.75" outlineLevel="1" x14ac:dyDescent="0.2">
      <c r="A48" s="169">
        <v>23</v>
      </c>
      <c r="B48" s="170" t="s">
        <v>177</v>
      </c>
      <c r="C48" s="183" t="s">
        <v>178</v>
      </c>
      <c r="D48" s="171" t="s">
        <v>108</v>
      </c>
      <c r="E48" s="172">
        <v>178</v>
      </c>
      <c r="F48" s="173"/>
      <c r="G48" s="174">
        <f>ROUND(E48*F48,2)</f>
        <v>0</v>
      </c>
      <c r="H48" s="159"/>
      <c r="I48" s="158">
        <f>ROUND(E48*H48,2)</f>
        <v>0</v>
      </c>
      <c r="J48" s="159"/>
      <c r="K48" s="158">
        <f>ROUND(E48*J48,2)</f>
        <v>0</v>
      </c>
      <c r="L48" s="158">
        <v>21</v>
      </c>
      <c r="M48" s="158">
        <f>G48*(1+L48/100)</f>
        <v>0</v>
      </c>
      <c r="N48" s="158">
        <v>0</v>
      </c>
      <c r="O48" s="158">
        <f>ROUND(E48*N48,2)</f>
        <v>0</v>
      </c>
      <c r="P48" s="158">
        <v>0</v>
      </c>
      <c r="Q48" s="158">
        <f>ROUND(E48*P48,2)</f>
        <v>0</v>
      </c>
      <c r="R48" s="158"/>
      <c r="S48" s="158" t="s">
        <v>138</v>
      </c>
      <c r="T48" s="158" t="s">
        <v>110</v>
      </c>
      <c r="U48" s="158">
        <v>0</v>
      </c>
      <c r="V48" s="158">
        <f>ROUND(E48*U48,2)</f>
        <v>0</v>
      </c>
      <c r="W48" s="158"/>
      <c r="X48" s="158" t="s">
        <v>111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112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84" t="s">
        <v>334</v>
      </c>
      <c r="D49" s="160"/>
      <c r="E49" s="161">
        <v>178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49"/>
      <c r="Z49" s="149"/>
      <c r="AA49" s="149"/>
      <c r="AB49" s="149"/>
      <c r="AC49" s="149"/>
      <c r="AD49" s="149"/>
      <c r="AE49" s="149"/>
      <c r="AF49" s="149"/>
      <c r="AG49" s="149" t="s">
        <v>114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69">
        <v>24</v>
      </c>
      <c r="B50" s="170" t="s">
        <v>180</v>
      </c>
      <c r="C50" s="183" t="s">
        <v>181</v>
      </c>
      <c r="D50" s="171" t="s">
        <v>182</v>
      </c>
      <c r="E50" s="172">
        <v>10</v>
      </c>
      <c r="F50" s="173"/>
      <c r="G50" s="174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21</v>
      </c>
      <c r="M50" s="158">
        <f>G50*(1+L50/100)</f>
        <v>0</v>
      </c>
      <c r="N50" s="158">
        <v>1E-3</v>
      </c>
      <c r="O50" s="158">
        <f>ROUND(E50*N50,2)</f>
        <v>0.01</v>
      </c>
      <c r="P50" s="158">
        <v>0</v>
      </c>
      <c r="Q50" s="158">
        <f>ROUND(E50*P50,2)</f>
        <v>0</v>
      </c>
      <c r="R50" s="158" t="s">
        <v>183</v>
      </c>
      <c r="S50" s="158" t="s">
        <v>118</v>
      </c>
      <c r="T50" s="158" t="s">
        <v>110</v>
      </c>
      <c r="U50" s="158">
        <v>0</v>
      </c>
      <c r="V50" s="158">
        <f>ROUND(E50*U50,2)</f>
        <v>0</v>
      </c>
      <c r="W50" s="158"/>
      <c r="X50" s="158" t="s">
        <v>184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185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6"/>
      <c r="B51" s="157"/>
      <c r="C51" s="184" t="s">
        <v>236</v>
      </c>
      <c r="D51" s="160"/>
      <c r="E51" s="161">
        <v>10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49"/>
      <c r="Z51" s="149"/>
      <c r="AA51" s="149"/>
      <c r="AB51" s="149"/>
      <c r="AC51" s="149"/>
      <c r="AD51" s="149"/>
      <c r="AE51" s="149"/>
      <c r="AF51" s="149"/>
      <c r="AG51" s="149" t="s">
        <v>114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69">
        <v>25</v>
      </c>
      <c r="B52" s="170" t="s">
        <v>187</v>
      </c>
      <c r="C52" s="183" t="s">
        <v>188</v>
      </c>
      <c r="D52" s="171" t="s">
        <v>189</v>
      </c>
      <c r="E52" s="172">
        <v>202.92</v>
      </c>
      <c r="F52" s="173"/>
      <c r="G52" s="174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21</v>
      </c>
      <c r="M52" s="158">
        <f>G52*(1+L52/100)</f>
        <v>0</v>
      </c>
      <c r="N52" s="158">
        <v>1</v>
      </c>
      <c r="O52" s="158">
        <f>ROUND(E52*N52,2)</f>
        <v>202.92</v>
      </c>
      <c r="P52" s="158">
        <v>0</v>
      </c>
      <c r="Q52" s="158">
        <f>ROUND(E52*P52,2)</f>
        <v>0</v>
      </c>
      <c r="R52" s="158" t="s">
        <v>183</v>
      </c>
      <c r="S52" s="158" t="s">
        <v>118</v>
      </c>
      <c r="T52" s="158" t="s">
        <v>110</v>
      </c>
      <c r="U52" s="158">
        <v>0</v>
      </c>
      <c r="V52" s="158">
        <f>ROUND(E52*U52,2)</f>
        <v>0</v>
      </c>
      <c r="W52" s="158"/>
      <c r="X52" s="158" t="s">
        <v>184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185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56"/>
      <c r="B53" s="157"/>
      <c r="C53" s="184" t="s">
        <v>335</v>
      </c>
      <c r="D53" s="160"/>
      <c r="E53" s="161">
        <v>202.92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49"/>
      <c r="Z53" s="149"/>
      <c r="AA53" s="149"/>
      <c r="AB53" s="149"/>
      <c r="AC53" s="149"/>
      <c r="AD53" s="149"/>
      <c r="AE53" s="149"/>
      <c r="AF53" s="149"/>
      <c r="AG53" s="149" t="s">
        <v>114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x14ac:dyDescent="0.2">
      <c r="A54" s="163" t="s">
        <v>104</v>
      </c>
      <c r="B54" s="164" t="s">
        <v>65</v>
      </c>
      <c r="C54" s="182" t="s">
        <v>66</v>
      </c>
      <c r="D54" s="165"/>
      <c r="E54" s="166"/>
      <c r="F54" s="167"/>
      <c r="G54" s="168">
        <f>SUMIF(AG55:AG55,"&lt;&gt;NOR",G55:G55)</f>
        <v>0</v>
      </c>
      <c r="H54" s="162"/>
      <c r="I54" s="162">
        <f>SUM(I55:I55)</f>
        <v>0</v>
      </c>
      <c r="J54" s="162"/>
      <c r="K54" s="162">
        <f>SUM(K55:K55)</f>
        <v>0</v>
      </c>
      <c r="L54" s="162"/>
      <c r="M54" s="162">
        <f>SUM(M55:M55)</f>
        <v>0</v>
      </c>
      <c r="N54" s="162"/>
      <c r="O54" s="162">
        <f>SUM(O55:O55)</f>
        <v>0</v>
      </c>
      <c r="P54" s="162"/>
      <c r="Q54" s="162">
        <f>SUM(Q55:Q55)</f>
        <v>0</v>
      </c>
      <c r="R54" s="162"/>
      <c r="S54" s="162"/>
      <c r="T54" s="162"/>
      <c r="U54" s="162"/>
      <c r="V54" s="162">
        <f>SUM(V55:V55)</f>
        <v>0</v>
      </c>
      <c r="W54" s="162"/>
      <c r="X54" s="162"/>
      <c r="AG54" t="s">
        <v>105</v>
      </c>
    </row>
    <row r="55" spans="1:60" ht="22.5" outlineLevel="1" x14ac:dyDescent="0.2">
      <c r="A55" s="175">
        <v>26</v>
      </c>
      <c r="B55" s="176" t="s">
        <v>191</v>
      </c>
      <c r="C55" s="185" t="s">
        <v>192</v>
      </c>
      <c r="D55" s="177" t="s">
        <v>125</v>
      </c>
      <c r="E55" s="178">
        <v>178</v>
      </c>
      <c r="F55" s="179"/>
      <c r="G55" s="180">
        <f>ROUND(E55*F55,2)</f>
        <v>0</v>
      </c>
      <c r="H55" s="159"/>
      <c r="I55" s="158">
        <f>ROUND(E55*H55,2)</f>
        <v>0</v>
      </c>
      <c r="J55" s="159"/>
      <c r="K55" s="158">
        <f>ROUND(E55*J55,2)</f>
        <v>0</v>
      </c>
      <c r="L55" s="158">
        <v>21</v>
      </c>
      <c r="M55" s="158">
        <f>G55*(1+L55/100)</f>
        <v>0</v>
      </c>
      <c r="N55" s="158">
        <v>0</v>
      </c>
      <c r="O55" s="158">
        <f>ROUND(E55*N55,2)</f>
        <v>0</v>
      </c>
      <c r="P55" s="158">
        <v>0</v>
      </c>
      <c r="Q55" s="158">
        <f>ROUND(E55*P55,2)</f>
        <v>0</v>
      </c>
      <c r="R55" s="158"/>
      <c r="S55" s="158" t="s">
        <v>138</v>
      </c>
      <c r="T55" s="158" t="s">
        <v>110</v>
      </c>
      <c r="U55" s="158">
        <v>0</v>
      </c>
      <c r="V55" s="158">
        <f>ROUND(E55*U55,2)</f>
        <v>0</v>
      </c>
      <c r="W55" s="158"/>
      <c r="X55" s="158" t="s">
        <v>111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112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x14ac:dyDescent="0.2">
      <c r="A56" s="163" t="s">
        <v>104</v>
      </c>
      <c r="B56" s="164" t="s">
        <v>67</v>
      </c>
      <c r="C56" s="182" t="s">
        <v>68</v>
      </c>
      <c r="D56" s="165"/>
      <c r="E56" s="166"/>
      <c r="F56" s="167"/>
      <c r="G56" s="168">
        <f>SUMIF(AG57:AG67,"&lt;&gt;NOR",G57:G67)</f>
        <v>0</v>
      </c>
      <c r="H56" s="162"/>
      <c r="I56" s="162">
        <f>SUM(I57:I67)</f>
        <v>0</v>
      </c>
      <c r="J56" s="162"/>
      <c r="K56" s="162">
        <f>SUM(K57:K67)</f>
        <v>0</v>
      </c>
      <c r="L56" s="162"/>
      <c r="M56" s="162">
        <f>SUM(M57:M67)</f>
        <v>0</v>
      </c>
      <c r="N56" s="162"/>
      <c r="O56" s="162">
        <f>SUM(O57:O67)</f>
        <v>34.029999999999994</v>
      </c>
      <c r="P56" s="162"/>
      <c r="Q56" s="162">
        <f>SUM(Q57:Q67)</f>
        <v>0</v>
      </c>
      <c r="R56" s="162"/>
      <c r="S56" s="162"/>
      <c r="T56" s="162"/>
      <c r="U56" s="162"/>
      <c r="V56" s="162">
        <f>SUM(V57:V67)</f>
        <v>29.040000000000003</v>
      </c>
      <c r="W56" s="162"/>
      <c r="X56" s="162"/>
      <c r="AG56" t="s">
        <v>105</v>
      </c>
    </row>
    <row r="57" spans="1:60" ht="22.5" outlineLevel="1" x14ac:dyDescent="0.2">
      <c r="A57" s="169">
        <v>27</v>
      </c>
      <c r="B57" s="170" t="s">
        <v>193</v>
      </c>
      <c r="C57" s="183" t="s">
        <v>194</v>
      </c>
      <c r="D57" s="171" t="s">
        <v>129</v>
      </c>
      <c r="E57" s="172">
        <v>17.8</v>
      </c>
      <c r="F57" s="173"/>
      <c r="G57" s="174">
        <f>ROUND(E57*F57,2)</f>
        <v>0</v>
      </c>
      <c r="H57" s="159"/>
      <c r="I57" s="158">
        <f>ROUND(E57*H57,2)</f>
        <v>0</v>
      </c>
      <c r="J57" s="159"/>
      <c r="K57" s="158">
        <f>ROUND(E57*J57,2)</f>
        <v>0</v>
      </c>
      <c r="L57" s="158">
        <v>21</v>
      </c>
      <c r="M57" s="158">
        <f>G57*(1+L57/100)</f>
        <v>0</v>
      </c>
      <c r="N57" s="158">
        <v>1.8907700000000001</v>
      </c>
      <c r="O57" s="158">
        <f>ROUND(E57*N57,2)</f>
        <v>33.659999999999997</v>
      </c>
      <c r="P57" s="158">
        <v>0</v>
      </c>
      <c r="Q57" s="158">
        <f>ROUND(E57*P57,2)</f>
        <v>0</v>
      </c>
      <c r="R57" s="158"/>
      <c r="S57" s="158" t="s">
        <v>118</v>
      </c>
      <c r="T57" s="158" t="s">
        <v>110</v>
      </c>
      <c r="U57" s="158">
        <v>1.3169999999999999</v>
      </c>
      <c r="V57" s="158">
        <f>ROUND(E57*U57,2)</f>
        <v>23.44</v>
      </c>
      <c r="W57" s="158"/>
      <c r="X57" s="158" t="s">
        <v>111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112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56"/>
      <c r="B58" s="157"/>
      <c r="C58" s="184" t="s">
        <v>336</v>
      </c>
      <c r="D58" s="160"/>
      <c r="E58" s="161">
        <v>17.8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49"/>
      <c r="Z58" s="149"/>
      <c r="AA58" s="149"/>
      <c r="AB58" s="149"/>
      <c r="AC58" s="149"/>
      <c r="AD58" s="149"/>
      <c r="AE58" s="149"/>
      <c r="AF58" s="149"/>
      <c r="AG58" s="149" t="s">
        <v>114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22.5" outlineLevel="1" x14ac:dyDescent="0.2">
      <c r="A59" s="169">
        <v>28</v>
      </c>
      <c r="B59" s="170" t="s">
        <v>196</v>
      </c>
      <c r="C59" s="183" t="s">
        <v>197</v>
      </c>
      <c r="D59" s="171" t="s">
        <v>198</v>
      </c>
      <c r="E59" s="172">
        <v>10</v>
      </c>
      <c r="F59" s="173"/>
      <c r="G59" s="174">
        <f>ROUND(E59*F59,2)</f>
        <v>0</v>
      </c>
      <c r="H59" s="159"/>
      <c r="I59" s="158">
        <f>ROUND(E59*H59,2)</f>
        <v>0</v>
      </c>
      <c r="J59" s="159"/>
      <c r="K59" s="158">
        <f>ROUND(E59*J59,2)</f>
        <v>0</v>
      </c>
      <c r="L59" s="158">
        <v>21</v>
      </c>
      <c r="M59" s="158">
        <f>G59*(1+L59/100)</f>
        <v>0</v>
      </c>
      <c r="N59" s="158">
        <v>6.6E-3</v>
      </c>
      <c r="O59" s="158">
        <f>ROUND(E59*N59,2)</f>
        <v>7.0000000000000007E-2</v>
      </c>
      <c r="P59" s="158">
        <v>0</v>
      </c>
      <c r="Q59" s="158">
        <f>ROUND(E59*P59,2)</f>
        <v>0</v>
      </c>
      <c r="R59" s="158"/>
      <c r="S59" s="158" t="s">
        <v>118</v>
      </c>
      <c r="T59" s="158" t="s">
        <v>110</v>
      </c>
      <c r="U59" s="158">
        <v>0.28000000000000003</v>
      </c>
      <c r="V59" s="158">
        <f>ROUND(E59*U59,2)</f>
        <v>2.8</v>
      </c>
      <c r="W59" s="158"/>
      <c r="X59" s="158" t="s">
        <v>111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112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56"/>
      <c r="B60" s="157"/>
      <c r="C60" s="184" t="s">
        <v>236</v>
      </c>
      <c r="D60" s="160"/>
      <c r="E60" s="161">
        <v>10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49"/>
      <c r="Z60" s="149"/>
      <c r="AA60" s="149"/>
      <c r="AB60" s="149"/>
      <c r="AC60" s="149"/>
      <c r="AD60" s="149"/>
      <c r="AE60" s="149"/>
      <c r="AF60" s="149"/>
      <c r="AG60" s="149" t="s">
        <v>114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22.5" outlineLevel="1" x14ac:dyDescent="0.2">
      <c r="A61" s="169">
        <v>29</v>
      </c>
      <c r="B61" s="170" t="s">
        <v>199</v>
      </c>
      <c r="C61" s="183" t="s">
        <v>200</v>
      </c>
      <c r="D61" s="171" t="s">
        <v>198</v>
      </c>
      <c r="E61" s="172">
        <v>5</v>
      </c>
      <c r="F61" s="173"/>
      <c r="G61" s="174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21</v>
      </c>
      <c r="M61" s="158">
        <f>G61*(1+L61/100)</f>
        <v>0</v>
      </c>
      <c r="N61" s="158">
        <v>6.6E-3</v>
      </c>
      <c r="O61" s="158">
        <f>ROUND(E61*N61,2)</f>
        <v>0.03</v>
      </c>
      <c r="P61" s="158">
        <v>0</v>
      </c>
      <c r="Q61" s="158">
        <f>ROUND(E61*P61,2)</f>
        <v>0</v>
      </c>
      <c r="R61" s="158"/>
      <c r="S61" s="158" t="s">
        <v>118</v>
      </c>
      <c r="T61" s="158" t="s">
        <v>110</v>
      </c>
      <c r="U61" s="158">
        <v>0.56000000000000005</v>
      </c>
      <c r="V61" s="158">
        <f>ROUND(E61*U61,2)</f>
        <v>2.8</v>
      </c>
      <c r="W61" s="158"/>
      <c r="X61" s="158" t="s">
        <v>111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112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4" t="s">
        <v>69</v>
      </c>
      <c r="D62" s="160"/>
      <c r="E62" s="161">
        <v>5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49"/>
      <c r="Z62" s="149"/>
      <c r="AA62" s="149"/>
      <c r="AB62" s="149"/>
      <c r="AC62" s="149"/>
      <c r="AD62" s="149"/>
      <c r="AE62" s="149"/>
      <c r="AF62" s="149"/>
      <c r="AG62" s="149" t="s">
        <v>114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22.5" outlineLevel="1" x14ac:dyDescent="0.2">
      <c r="A63" s="175">
        <v>30</v>
      </c>
      <c r="B63" s="176" t="s">
        <v>201</v>
      </c>
      <c r="C63" s="185" t="s">
        <v>202</v>
      </c>
      <c r="D63" s="177" t="s">
        <v>198</v>
      </c>
      <c r="E63" s="178">
        <v>1</v>
      </c>
      <c r="F63" s="179"/>
      <c r="G63" s="180">
        <f>ROUND(E63*F63,2)</f>
        <v>0</v>
      </c>
      <c r="H63" s="159"/>
      <c r="I63" s="158">
        <f>ROUND(E63*H63,2)</f>
        <v>0</v>
      </c>
      <c r="J63" s="159"/>
      <c r="K63" s="158">
        <f>ROUND(E63*J63,2)</f>
        <v>0</v>
      </c>
      <c r="L63" s="158">
        <v>21</v>
      </c>
      <c r="M63" s="158">
        <f>G63*(1+L63/100)</f>
        <v>0</v>
      </c>
      <c r="N63" s="158">
        <v>5.0999999999999997E-2</v>
      </c>
      <c r="O63" s="158">
        <f>ROUND(E63*N63,2)</f>
        <v>0.05</v>
      </c>
      <c r="P63" s="158">
        <v>0</v>
      </c>
      <c r="Q63" s="158">
        <f>ROUND(E63*P63,2)</f>
        <v>0</v>
      </c>
      <c r="R63" s="158" t="s">
        <v>183</v>
      </c>
      <c r="S63" s="158" t="s">
        <v>118</v>
      </c>
      <c r="T63" s="158" t="s">
        <v>110</v>
      </c>
      <c r="U63" s="158">
        <v>0</v>
      </c>
      <c r="V63" s="158">
        <f>ROUND(E63*U63,2)</f>
        <v>0</v>
      </c>
      <c r="W63" s="158"/>
      <c r="X63" s="158" t="s">
        <v>184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185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ht="22.5" outlineLevel="1" x14ac:dyDescent="0.2">
      <c r="A64" s="175">
        <v>31</v>
      </c>
      <c r="B64" s="176" t="s">
        <v>203</v>
      </c>
      <c r="C64" s="185" t="s">
        <v>204</v>
      </c>
      <c r="D64" s="177" t="s">
        <v>198</v>
      </c>
      <c r="E64" s="178">
        <v>1</v>
      </c>
      <c r="F64" s="179"/>
      <c r="G64" s="180">
        <f>ROUND(E64*F64,2)</f>
        <v>0</v>
      </c>
      <c r="H64" s="159"/>
      <c r="I64" s="158">
        <f>ROUND(E64*H64,2)</f>
        <v>0</v>
      </c>
      <c r="J64" s="159"/>
      <c r="K64" s="158">
        <f>ROUND(E64*J64,2)</f>
        <v>0</v>
      </c>
      <c r="L64" s="158">
        <v>21</v>
      </c>
      <c r="M64" s="158">
        <f>G64*(1+L64/100)</f>
        <v>0</v>
      </c>
      <c r="N64" s="158">
        <v>2.8000000000000001E-2</v>
      </c>
      <c r="O64" s="158">
        <f>ROUND(E64*N64,2)</f>
        <v>0.03</v>
      </c>
      <c r="P64" s="158">
        <v>0</v>
      </c>
      <c r="Q64" s="158">
        <f>ROUND(E64*P64,2)</f>
        <v>0</v>
      </c>
      <c r="R64" s="158"/>
      <c r="S64" s="158" t="s">
        <v>138</v>
      </c>
      <c r="T64" s="158" t="s">
        <v>110</v>
      </c>
      <c r="U64" s="158">
        <v>0</v>
      </c>
      <c r="V64" s="158">
        <f>ROUND(E64*U64,2)</f>
        <v>0</v>
      </c>
      <c r="W64" s="158"/>
      <c r="X64" s="158" t="s">
        <v>184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185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22.5" outlineLevel="1" x14ac:dyDescent="0.2">
      <c r="A65" s="175">
        <v>32</v>
      </c>
      <c r="B65" s="176" t="s">
        <v>205</v>
      </c>
      <c r="C65" s="185" t="s">
        <v>206</v>
      </c>
      <c r="D65" s="177" t="s">
        <v>198</v>
      </c>
      <c r="E65" s="178">
        <v>1</v>
      </c>
      <c r="F65" s="179"/>
      <c r="G65" s="180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21</v>
      </c>
      <c r="M65" s="158">
        <f>G65*(1+L65/100)</f>
        <v>0</v>
      </c>
      <c r="N65" s="158">
        <v>0.04</v>
      </c>
      <c r="O65" s="158">
        <f>ROUND(E65*N65,2)</f>
        <v>0.04</v>
      </c>
      <c r="P65" s="158">
        <v>0</v>
      </c>
      <c r="Q65" s="158">
        <f>ROUND(E65*P65,2)</f>
        <v>0</v>
      </c>
      <c r="R65" s="158"/>
      <c r="S65" s="158" t="s">
        <v>138</v>
      </c>
      <c r="T65" s="158" t="s">
        <v>110</v>
      </c>
      <c r="U65" s="158">
        <v>0</v>
      </c>
      <c r="V65" s="158">
        <f>ROUND(E65*U65,2)</f>
        <v>0</v>
      </c>
      <c r="W65" s="158"/>
      <c r="X65" s="158" t="s">
        <v>184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185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22.5" outlineLevel="1" x14ac:dyDescent="0.2">
      <c r="A66" s="175">
        <v>33</v>
      </c>
      <c r="B66" s="176" t="s">
        <v>207</v>
      </c>
      <c r="C66" s="185" t="s">
        <v>208</v>
      </c>
      <c r="D66" s="177" t="s">
        <v>198</v>
      </c>
      <c r="E66" s="178">
        <v>1</v>
      </c>
      <c r="F66" s="179"/>
      <c r="G66" s="180">
        <f>ROUND(E66*F66,2)</f>
        <v>0</v>
      </c>
      <c r="H66" s="159"/>
      <c r="I66" s="158">
        <f>ROUND(E66*H66,2)</f>
        <v>0</v>
      </c>
      <c r="J66" s="159"/>
      <c r="K66" s="158">
        <f>ROUND(E66*J66,2)</f>
        <v>0</v>
      </c>
      <c r="L66" s="158">
        <v>21</v>
      </c>
      <c r="M66" s="158">
        <f>G66*(1+L66/100)</f>
        <v>0</v>
      </c>
      <c r="N66" s="158">
        <v>6.8000000000000005E-2</v>
      </c>
      <c r="O66" s="158">
        <f>ROUND(E66*N66,2)</f>
        <v>7.0000000000000007E-2</v>
      </c>
      <c r="P66" s="158">
        <v>0</v>
      </c>
      <c r="Q66" s="158">
        <f>ROUND(E66*P66,2)</f>
        <v>0</v>
      </c>
      <c r="R66" s="158"/>
      <c r="S66" s="158" t="s">
        <v>138</v>
      </c>
      <c r="T66" s="158" t="s">
        <v>110</v>
      </c>
      <c r="U66" s="158">
        <v>0</v>
      </c>
      <c r="V66" s="158">
        <f>ROUND(E66*U66,2)</f>
        <v>0</v>
      </c>
      <c r="W66" s="158"/>
      <c r="X66" s="158" t="s">
        <v>184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185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ht="22.5" outlineLevel="1" x14ac:dyDescent="0.2">
      <c r="A67" s="175">
        <v>34</v>
      </c>
      <c r="B67" s="176" t="s">
        <v>337</v>
      </c>
      <c r="C67" s="185" t="s">
        <v>338</v>
      </c>
      <c r="D67" s="177" t="s">
        <v>198</v>
      </c>
      <c r="E67" s="178">
        <v>1</v>
      </c>
      <c r="F67" s="179"/>
      <c r="G67" s="180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21</v>
      </c>
      <c r="M67" s="158">
        <f>G67*(1+L67/100)</f>
        <v>0</v>
      </c>
      <c r="N67" s="158">
        <v>8.1000000000000003E-2</v>
      </c>
      <c r="O67" s="158">
        <f>ROUND(E67*N67,2)</f>
        <v>0.08</v>
      </c>
      <c r="P67" s="158">
        <v>0</v>
      </c>
      <c r="Q67" s="158">
        <f>ROUND(E67*P67,2)</f>
        <v>0</v>
      </c>
      <c r="R67" s="158"/>
      <c r="S67" s="158" t="s">
        <v>138</v>
      </c>
      <c r="T67" s="158" t="s">
        <v>110</v>
      </c>
      <c r="U67" s="158">
        <v>0</v>
      </c>
      <c r="V67" s="158">
        <f>ROUND(E67*U67,2)</f>
        <v>0</v>
      </c>
      <c r="W67" s="158"/>
      <c r="X67" s="158" t="s">
        <v>184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185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x14ac:dyDescent="0.2">
      <c r="A68" s="163" t="s">
        <v>104</v>
      </c>
      <c r="B68" s="164" t="s">
        <v>69</v>
      </c>
      <c r="C68" s="182" t="s">
        <v>70</v>
      </c>
      <c r="D68" s="165"/>
      <c r="E68" s="166"/>
      <c r="F68" s="167"/>
      <c r="G68" s="168">
        <f>SUMIF(AG69:AG73,"&lt;&gt;NOR",G69:G73)</f>
        <v>0</v>
      </c>
      <c r="H68" s="162"/>
      <c r="I68" s="162">
        <f>SUM(I69:I73)</f>
        <v>0</v>
      </c>
      <c r="J68" s="162"/>
      <c r="K68" s="162">
        <f>SUM(K69:K73)</f>
        <v>0</v>
      </c>
      <c r="L68" s="162"/>
      <c r="M68" s="162">
        <f>SUM(M69:M73)</f>
        <v>0</v>
      </c>
      <c r="N68" s="162"/>
      <c r="O68" s="162">
        <f>SUM(O69:O73)</f>
        <v>0</v>
      </c>
      <c r="P68" s="162"/>
      <c r="Q68" s="162">
        <f>SUM(Q69:Q73)</f>
        <v>0</v>
      </c>
      <c r="R68" s="162"/>
      <c r="S68" s="162"/>
      <c r="T68" s="162"/>
      <c r="U68" s="162"/>
      <c r="V68" s="162">
        <f>SUM(V69:V73)</f>
        <v>0.78</v>
      </c>
      <c r="W68" s="162"/>
      <c r="X68" s="162"/>
      <c r="AG68" t="s">
        <v>105</v>
      </c>
    </row>
    <row r="69" spans="1:60" ht="22.5" outlineLevel="1" x14ac:dyDescent="0.2">
      <c r="A69" s="169">
        <v>35</v>
      </c>
      <c r="B69" s="170" t="s">
        <v>209</v>
      </c>
      <c r="C69" s="183" t="s">
        <v>210</v>
      </c>
      <c r="D69" s="171" t="s">
        <v>108</v>
      </c>
      <c r="E69" s="172">
        <v>30</v>
      </c>
      <c r="F69" s="173"/>
      <c r="G69" s="174">
        <f>ROUND(E69*F69,2)</f>
        <v>0</v>
      </c>
      <c r="H69" s="159"/>
      <c r="I69" s="158">
        <f>ROUND(E69*H69,2)</f>
        <v>0</v>
      </c>
      <c r="J69" s="159"/>
      <c r="K69" s="158">
        <f>ROUND(E69*J69,2)</f>
        <v>0</v>
      </c>
      <c r="L69" s="158">
        <v>21</v>
      </c>
      <c r="M69" s="158">
        <f>G69*(1+L69/100)</f>
        <v>0</v>
      </c>
      <c r="N69" s="158">
        <v>0</v>
      </c>
      <c r="O69" s="158">
        <f>ROUND(E69*N69,2)</f>
        <v>0</v>
      </c>
      <c r="P69" s="158">
        <v>0</v>
      </c>
      <c r="Q69" s="158">
        <f>ROUND(E69*P69,2)</f>
        <v>0</v>
      </c>
      <c r="R69" s="158"/>
      <c r="S69" s="158" t="s">
        <v>118</v>
      </c>
      <c r="T69" s="158" t="s">
        <v>110</v>
      </c>
      <c r="U69" s="158">
        <v>2.5999999999999999E-2</v>
      </c>
      <c r="V69" s="158">
        <f>ROUND(E69*U69,2)</f>
        <v>0.78</v>
      </c>
      <c r="W69" s="158"/>
      <c r="X69" s="158" t="s">
        <v>111</v>
      </c>
      <c r="Y69" s="149"/>
      <c r="Z69" s="149"/>
      <c r="AA69" s="149"/>
      <c r="AB69" s="149"/>
      <c r="AC69" s="149"/>
      <c r="AD69" s="149"/>
      <c r="AE69" s="149"/>
      <c r="AF69" s="149"/>
      <c r="AG69" s="149" t="s">
        <v>112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84" t="s">
        <v>339</v>
      </c>
      <c r="D70" s="160"/>
      <c r="E70" s="161">
        <v>30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49"/>
      <c r="Z70" s="149"/>
      <c r="AA70" s="149"/>
      <c r="AB70" s="149"/>
      <c r="AC70" s="149"/>
      <c r="AD70" s="149"/>
      <c r="AE70" s="149"/>
      <c r="AF70" s="149"/>
      <c r="AG70" s="149" t="s">
        <v>114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33.75" outlineLevel="1" x14ac:dyDescent="0.2">
      <c r="A71" s="175">
        <v>36</v>
      </c>
      <c r="B71" s="176" t="s">
        <v>212</v>
      </c>
      <c r="C71" s="185" t="s">
        <v>213</v>
      </c>
      <c r="D71" s="177" t="s">
        <v>108</v>
      </c>
      <c r="E71" s="178">
        <v>30</v>
      </c>
      <c r="F71" s="179"/>
      <c r="G71" s="180">
        <f>ROUND(E71*F71,2)</f>
        <v>0</v>
      </c>
      <c r="H71" s="159"/>
      <c r="I71" s="158">
        <f>ROUND(E71*H71,2)</f>
        <v>0</v>
      </c>
      <c r="J71" s="159"/>
      <c r="K71" s="158">
        <f>ROUND(E71*J71,2)</f>
        <v>0</v>
      </c>
      <c r="L71" s="158">
        <v>21</v>
      </c>
      <c r="M71" s="158">
        <f>G71*(1+L71/100)</f>
        <v>0</v>
      </c>
      <c r="N71" s="158">
        <v>0</v>
      </c>
      <c r="O71" s="158">
        <f>ROUND(E71*N71,2)</f>
        <v>0</v>
      </c>
      <c r="P71" s="158">
        <v>0</v>
      </c>
      <c r="Q71" s="158">
        <f>ROUND(E71*P71,2)</f>
        <v>0</v>
      </c>
      <c r="R71" s="158"/>
      <c r="S71" s="158" t="s">
        <v>138</v>
      </c>
      <c r="T71" s="158" t="s">
        <v>110</v>
      </c>
      <c r="U71" s="158">
        <v>0</v>
      </c>
      <c r="V71" s="158">
        <f>ROUND(E71*U71,2)</f>
        <v>0</v>
      </c>
      <c r="W71" s="158"/>
      <c r="X71" s="158" t="s">
        <v>111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112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45" outlineLevel="1" x14ac:dyDescent="0.2">
      <c r="A72" s="175">
        <v>37</v>
      </c>
      <c r="B72" s="176" t="s">
        <v>214</v>
      </c>
      <c r="C72" s="185" t="s">
        <v>215</v>
      </c>
      <c r="D72" s="177" t="s">
        <v>108</v>
      </c>
      <c r="E72" s="178">
        <v>30</v>
      </c>
      <c r="F72" s="179"/>
      <c r="G72" s="180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21</v>
      </c>
      <c r="M72" s="158">
        <f>G72*(1+L72/100)</f>
        <v>0</v>
      </c>
      <c r="N72" s="158">
        <v>0</v>
      </c>
      <c r="O72" s="158">
        <f>ROUND(E72*N72,2)</f>
        <v>0</v>
      </c>
      <c r="P72" s="158">
        <v>0</v>
      </c>
      <c r="Q72" s="158">
        <f>ROUND(E72*P72,2)</f>
        <v>0</v>
      </c>
      <c r="R72" s="158"/>
      <c r="S72" s="158" t="s">
        <v>138</v>
      </c>
      <c r="T72" s="158" t="s">
        <v>110</v>
      </c>
      <c r="U72" s="158">
        <v>0</v>
      </c>
      <c r="V72" s="158">
        <f>ROUND(E72*U72,2)</f>
        <v>0</v>
      </c>
      <c r="W72" s="158"/>
      <c r="X72" s="158" t="s">
        <v>111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112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ht="45" outlineLevel="1" x14ac:dyDescent="0.2">
      <c r="A73" s="175">
        <v>38</v>
      </c>
      <c r="B73" s="176" t="s">
        <v>216</v>
      </c>
      <c r="C73" s="185" t="s">
        <v>217</v>
      </c>
      <c r="D73" s="177" t="s">
        <v>108</v>
      </c>
      <c r="E73" s="178">
        <v>30</v>
      </c>
      <c r="F73" s="179"/>
      <c r="G73" s="180">
        <f>ROUND(E73*F73,2)</f>
        <v>0</v>
      </c>
      <c r="H73" s="159"/>
      <c r="I73" s="158">
        <f>ROUND(E73*H73,2)</f>
        <v>0</v>
      </c>
      <c r="J73" s="159"/>
      <c r="K73" s="158">
        <f>ROUND(E73*J73,2)</f>
        <v>0</v>
      </c>
      <c r="L73" s="158">
        <v>21</v>
      </c>
      <c r="M73" s="158">
        <f>G73*(1+L73/100)</f>
        <v>0</v>
      </c>
      <c r="N73" s="158">
        <v>0</v>
      </c>
      <c r="O73" s="158">
        <f>ROUND(E73*N73,2)</f>
        <v>0</v>
      </c>
      <c r="P73" s="158">
        <v>0</v>
      </c>
      <c r="Q73" s="158">
        <f>ROUND(E73*P73,2)</f>
        <v>0</v>
      </c>
      <c r="R73" s="158"/>
      <c r="S73" s="158" t="s">
        <v>138</v>
      </c>
      <c r="T73" s="158" t="s">
        <v>110</v>
      </c>
      <c r="U73" s="158">
        <v>0</v>
      </c>
      <c r="V73" s="158">
        <f>ROUND(E73*U73,2)</f>
        <v>0</v>
      </c>
      <c r="W73" s="158"/>
      <c r="X73" s="158" t="s">
        <v>111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112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x14ac:dyDescent="0.2">
      <c r="A74" s="163" t="s">
        <v>104</v>
      </c>
      <c r="B74" s="164" t="s">
        <v>71</v>
      </c>
      <c r="C74" s="182" t="s">
        <v>72</v>
      </c>
      <c r="D74" s="165"/>
      <c r="E74" s="166"/>
      <c r="F74" s="167"/>
      <c r="G74" s="168">
        <f>SUMIF(AG75:AG100,"&lt;&gt;NOR",G75:G100)</f>
        <v>0</v>
      </c>
      <c r="H74" s="162"/>
      <c r="I74" s="162">
        <f>SUM(I75:I100)</f>
        <v>0</v>
      </c>
      <c r="J74" s="162"/>
      <c r="K74" s="162">
        <f>SUM(K75:K100)</f>
        <v>0</v>
      </c>
      <c r="L74" s="162"/>
      <c r="M74" s="162">
        <f>SUM(M75:M100)</f>
        <v>0</v>
      </c>
      <c r="N74" s="162"/>
      <c r="O74" s="162">
        <f>SUM(O75:O100)</f>
        <v>16.899999999999999</v>
      </c>
      <c r="P74" s="162"/>
      <c r="Q74" s="162">
        <f>SUM(Q75:Q100)</f>
        <v>0</v>
      </c>
      <c r="R74" s="162"/>
      <c r="S74" s="162"/>
      <c r="T74" s="162"/>
      <c r="U74" s="162"/>
      <c r="V74" s="162">
        <f>SUM(V75:V100)</f>
        <v>52.38</v>
      </c>
      <c r="W74" s="162"/>
      <c r="X74" s="162"/>
      <c r="AG74" t="s">
        <v>105</v>
      </c>
    </row>
    <row r="75" spans="1:60" ht="22.5" outlineLevel="1" x14ac:dyDescent="0.2">
      <c r="A75" s="175">
        <v>39</v>
      </c>
      <c r="B75" s="176" t="s">
        <v>218</v>
      </c>
      <c r="C75" s="185" t="s">
        <v>219</v>
      </c>
      <c r="D75" s="177" t="s">
        <v>198</v>
      </c>
      <c r="E75" s="178">
        <v>1</v>
      </c>
      <c r="F75" s="179"/>
      <c r="G75" s="180">
        <f t="shared" ref="G75:G80" si="7">ROUND(E75*F75,2)</f>
        <v>0</v>
      </c>
      <c r="H75" s="159"/>
      <c r="I75" s="158">
        <f t="shared" ref="I75:I80" si="8">ROUND(E75*H75,2)</f>
        <v>0</v>
      </c>
      <c r="J75" s="159"/>
      <c r="K75" s="158">
        <f t="shared" ref="K75:K80" si="9">ROUND(E75*J75,2)</f>
        <v>0</v>
      </c>
      <c r="L75" s="158">
        <v>21</v>
      </c>
      <c r="M75" s="158">
        <f t="shared" ref="M75:M80" si="10">G75*(1+L75/100)</f>
        <v>0</v>
      </c>
      <c r="N75" s="158">
        <v>0</v>
      </c>
      <c r="O75" s="158">
        <f t="shared" ref="O75:O80" si="11">ROUND(E75*N75,2)</f>
        <v>0</v>
      </c>
      <c r="P75" s="158">
        <v>0</v>
      </c>
      <c r="Q75" s="158">
        <f t="shared" ref="Q75:Q80" si="12">ROUND(E75*P75,2)</f>
        <v>0</v>
      </c>
      <c r="R75" s="158"/>
      <c r="S75" s="158" t="s">
        <v>118</v>
      </c>
      <c r="T75" s="158" t="s">
        <v>110</v>
      </c>
      <c r="U75" s="158">
        <v>9.9730000000000008</v>
      </c>
      <c r="V75" s="158">
        <f t="shared" ref="V75:V80" si="13">ROUND(E75*U75,2)</f>
        <v>9.9700000000000006</v>
      </c>
      <c r="W75" s="158"/>
      <c r="X75" s="158" t="s">
        <v>111</v>
      </c>
      <c r="Y75" s="149"/>
      <c r="Z75" s="149"/>
      <c r="AA75" s="149"/>
      <c r="AB75" s="149"/>
      <c r="AC75" s="149"/>
      <c r="AD75" s="149"/>
      <c r="AE75" s="149"/>
      <c r="AF75" s="149"/>
      <c r="AG75" s="149" t="s">
        <v>112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ht="22.5" outlineLevel="1" x14ac:dyDescent="0.2">
      <c r="A76" s="175">
        <v>40</v>
      </c>
      <c r="B76" s="176" t="s">
        <v>220</v>
      </c>
      <c r="C76" s="185" t="s">
        <v>221</v>
      </c>
      <c r="D76" s="177" t="s">
        <v>198</v>
      </c>
      <c r="E76" s="178">
        <v>5</v>
      </c>
      <c r="F76" s="179"/>
      <c r="G76" s="180">
        <f t="shared" si="7"/>
        <v>0</v>
      </c>
      <c r="H76" s="159"/>
      <c r="I76" s="158">
        <f t="shared" si="8"/>
        <v>0</v>
      </c>
      <c r="J76" s="159"/>
      <c r="K76" s="158">
        <f t="shared" si="9"/>
        <v>0</v>
      </c>
      <c r="L76" s="158">
        <v>21</v>
      </c>
      <c r="M76" s="158">
        <f t="shared" si="10"/>
        <v>0</v>
      </c>
      <c r="N76" s="158">
        <v>9.1800000000000007E-3</v>
      </c>
      <c r="O76" s="158">
        <f t="shared" si="11"/>
        <v>0.05</v>
      </c>
      <c r="P76" s="158">
        <v>0</v>
      </c>
      <c r="Q76" s="158">
        <f t="shared" si="12"/>
        <v>0</v>
      </c>
      <c r="R76" s="158"/>
      <c r="S76" s="158" t="s">
        <v>118</v>
      </c>
      <c r="T76" s="158" t="s">
        <v>110</v>
      </c>
      <c r="U76" s="158">
        <v>2.2480000000000002</v>
      </c>
      <c r="V76" s="158">
        <f t="shared" si="13"/>
        <v>11.24</v>
      </c>
      <c r="W76" s="158"/>
      <c r="X76" s="158" t="s">
        <v>111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112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ht="22.5" outlineLevel="1" x14ac:dyDescent="0.2">
      <c r="A77" s="175">
        <v>41</v>
      </c>
      <c r="B77" s="176" t="s">
        <v>222</v>
      </c>
      <c r="C77" s="185" t="s">
        <v>223</v>
      </c>
      <c r="D77" s="177" t="s">
        <v>198</v>
      </c>
      <c r="E77" s="178">
        <v>5</v>
      </c>
      <c r="F77" s="179"/>
      <c r="G77" s="180">
        <f t="shared" si="7"/>
        <v>0</v>
      </c>
      <c r="H77" s="159"/>
      <c r="I77" s="158">
        <f t="shared" si="8"/>
        <v>0</v>
      </c>
      <c r="J77" s="159"/>
      <c r="K77" s="158">
        <f t="shared" si="9"/>
        <v>0</v>
      </c>
      <c r="L77" s="158">
        <v>21</v>
      </c>
      <c r="M77" s="158">
        <f t="shared" si="10"/>
        <v>0</v>
      </c>
      <c r="N77" s="158">
        <v>1.1469999999999999E-2</v>
      </c>
      <c r="O77" s="158">
        <f t="shared" si="11"/>
        <v>0.06</v>
      </c>
      <c r="P77" s="158">
        <v>0</v>
      </c>
      <c r="Q77" s="158">
        <f t="shared" si="12"/>
        <v>0</v>
      </c>
      <c r="R77" s="158"/>
      <c r="S77" s="158" t="s">
        <v>118</v>
      </c>
      <c r="T77" s="158" t="s">
        <v>110</v>
      </c>
      <c r="U77" s="158">
        <v>2.4279999999999999</v>
      </c>
      <c r="V77" s="158">
        <f t="shared" si="13"/>
        <v>12.14</v>
      </c>
      <c r="W77" s="158"/>
      <c r="X77" s="158" t="s">
        <v>111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112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22.5" outlineLevel="1" x14ac:dyDescent="0.2">
      <c r="A78" s="175">
        <v>42</v>
      </c>
      <c r="B78" s="176" t="s">
        <v>224</v>
      </c>
      <c r="C78" s="185" t="s">
        <v>225</v>
      </c>
      <c r="D78" s="177" t="s">
        <v>198</v>
      </c>
      <c r="E78" s="178">
        <v>5</v>
      </c>
      <c r="F78" s="179"/>
      <c r="G78" s="180">
        <f t="shared" si="7"/>
        <v>0</v>
      </c>
      <c r="H78" s="159"/>
      <c r="I78" s="158">
        <f t="shared" si="8"/>
        <v>0</v>
      </c>
      <c r="J78" s="159"/>
      <c r="K78" s="158">
        <f t="shared" si="9"/>
        <v>0</v>
      </c>
      <c r="L78" s="158">
        <v>21</v>
      </c>
      <c r="M78" s="158">
        <f t="shared" si="10"/>
        <v>0</v>
      </c>
      <c r="N78" s="158">
        <v>2.7529999999999999E-2</v>
      </c>
      <c r="O78" s="158">
        <f t="shared" si="11"/>
        <v>0.14000000000000001</v>
      </c>
      <c r="P78" s="158">
        <v>0</v>
      </c>
      <c r="Q78" s="158">
        <f t="shared" si="12"/>
        <v>0</v>
      </c>
      <c r="R78" s="158"/>
      <c r="S78" s="158" t="s">
        <v>118</v>
      </c>
      <c r="T78" s="158" t="s">
        <v>110</v>
      </c>
      <c r="U78" s="158">
        <v>3.286</v>
      </c>
      <c r="V78" s="158">
        <f t="shared" si="13"/>
        <v>16.43</v>
      </c>
      <c r="W78" s="158"/>
      <c r="X78" s="158" t="s">
        <v>111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112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ht="22.5" outlineLevel="1" x14ac:dyDescent="0.2">
      <c r="A79" s="175">
        <v>43</v>
      </c>
      <c r="B79" s="176" t="s">
        <v>226</v>
      </c>
      <c r="C79" s="185" t="s">
        <v>227</v>
      </c>
      <c r="D79" s="177" t="s">
        <v>198</v>
      </c>
      <c r="E79" s="178">
        <v>4</v>
      </c>
      <c r="F79" s="179"/>
      <c r="G79" s="180">
        <f t="shared" si="7"/>
        <v>0</v>
      </c>
      <c r="H79" s="159"/>
      <c r="I79" s="158">
        <f t="shared" si="8"/>
        <v>0</v>
      </c>
      <c r="J79" s="159"/>
      <c r="K79" s="158">
        <f t="shared" si="9"/>
        <v>0</v>
      </c>
      <c r="L79" s="158">
        <v>21</v>
      </c>
      <c r="M79" s="158">
        <f t="shared" si="10"/>
        <v>0</v>
      </c>
      <c r="N79" s="158">
        <v>0</v>
      </c>
      <c r="O79" s="158">
        <f t="shared" si="11"/>
        <v>0</v>
      </c>
      <c r="P79" s="158">
        <v>0</v>
      </c>
      <c r="Q79" s="158">
        <f t="shared" si="12"/>
        <v>0</v>
      </c>
      <c r="R79" s="158"/>
      <c r="S79" s="158" t="s">
        <v>118</v>
      </c>
      <c r="T79" s="158" t="s">
        <v>228</v>
      </c>
      <c r="U79" s="158">
        <v>0.65</v>
      </c>
      <c r="V79" s="158">
        <f t="shared" si="13"/>
        <v>2.6</v>
      </c>
      <c r="W79" s="158"/>
      <c r="X79" s="158" t="s">
        <v>111</v>
      </c>
      <c r="Y79" s="149"/>
      <c r="Z79" s="149"/>
      <c r="AA79" s="149"/>
      <c r="AB79" s="149"/>
      <c r="AC79" s="149"/>
      <c r="AD79" s="149"/>
      <c r="AE79" s="149"/>
      <c r="AF79" s="149"/>
      <c r="AG79" s="149" t="s">
        <v>134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ht="33.75" outlineLevel="1" x14ac:dyDescent="0.2">
      <c r="A80" s="169">
        <v>44</v>
      </c>
      <c r="B80" s="170" t="s">
        <v>229</v>
      </c>
      <c r="C80" s="183" t="s">
        <v>340</v>
      </c>
      <c r="D80" s="171" t="s">
        <v>125</v>
      </c>
      <c r="E80" s="172">
        <v>178</v>
      </c>
      <c r="F80" s="173"/>
      <c r="G80" s="174">
        <f t="shared" si="7"/>
        <v>0</v>
      </c>
      <c r="H80" s="159"/>
      <c r="I80" s="158">
        <f t="shared" si="8"/>
        <v>0</v>
      </c>
      <c r="J80" s="159"/>
      <c r="K80" s="158">
        <f t="shared" si="9"/>
        <v>0</v>
      </c>
      <c r="L80" s="158">
        <v>21</v>
      </c>
      <c r="M80" s="158">
        <f t="shared" si="10"/>
        <v>0</v>
      </c>
      <c r="N80" s="158">
        <v>2.0000000000000002E-5</v>
      </c>
      <c r="O80" s="158">
        <f t="shared" si="11"/>
        <v>0</v>
      </c>
      <c r="P80" s="158">
        <v>0</v>
      </c>
      <c r="Q80" s="158">
        <f t="shared" si="12"/>
        <v>0</v>
      </c>
      <c r="R80" s="158"/>
      <c r="S80" s="158" t="s">
        <v>138</v>
      </c>
      <c r="T80" s="158" t="s">
        <v>110</v>
      </c>
      <c r="U80" s="158">
        <v>0</v>
      </c>
      <c r="V80" s="158">
        <f t="shared" si="13"/>
        <v>0</v>
      </c>
      <c r="W80" s="158"/>
      <c r="X80" s="158" t="s">
        <v>111</v>
      </c>
      <c r="Y80" s="149"/>
      <c r="Z80" s="149"/>
      <c r="AA80" s="149"/>
      <c r="AB80" s="149"/>
      <c r="AC80" s="149"/>
      <c r="AD80" s="149"/>
      <c r="AE80" s="149"/>
      <c r="AF80" s="149"/>
      <c r="AG80" s="149" t="s">
        <v>112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84" t="s">
        <v>334</v>
      </c>
      <c r="D81" s="160"/>
      <c r="E81" s="161">
        <v>178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49"/>
      <c r="Z81" s="149"/>
      <c r="AA81" s="149"/>
      <c r="AB81" s="149"/>
      <c r="AC81" s="149"/>
      <c r="AD81" s="149"/>
      <c r="AE81" s="149"/>
      <c r="AF81" s="149"/>
      <c r="AG81" s="149" t="s">
        <v>114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33.75" outlineLevel="1" x14ac:dyDescent="0.2">
      <c r="A82" s="169">
        <v>45</v>
      </c>
      <c r="B82" s="170" t="s">
        <v>234</v>
      </c>
      <c r="C82" s="183" t="s">
        <v>235</v>
      </c>
      <c r="D82" s="171" t="s">
        <v>198</v>
      </c>
      <c r="E82" s="172">
        <v>12</v>
      </c>
      <c r="F82" s="173"/>
      <c r="G82" s="174">
        <f>ROUND(E82*F82,2)</f>
        <v>0</v>
      </c>
      <c r="H82" s="159"/>
      <c r="I82" s="158">
        <f>ROUND(E82*H82,2)</f>
        <v>0</v>
      </c>
      <c r="J82" s="159"/>
      <c r="K82" s="158">
        <f>ROUND(E82*J82,2)</f>
        <v>0</v>
      </c>
      <c r="L82" s="158">
        <v>21</v>
      </c>
      <c r="M82" s="158">
        <f>G82*(1+L82/100)</f>
        <v>0</v>
      </c>
      <c r="N82" s="158">
        <v>1E-4</v>
      </c>
      <c r="O82" s="158">
        <f>ROUND(E82*N82,2)</f>
        <v>0</v>
      </c>
      <c r="P82" s="158">
        <v>0</v>
      </c>
      <c r="Q82" s="158">
        <f>ROUND(E82*P82,2)</f>
        <v>0</v>
      </c>
      <c r="R82" s="158"/>
      <c r="S82" s="158" t="s">
        <v>138</v>
      </c>
      <c r="T82" s="158" t="s">
        <v>110</v>
      </c>
      <c r="U82" s="158">
        <v>0</v>
      </c>
      <c r="V82" s="158">
        <f>ROUND(E82*U82,2)</f>
        <v>0</v>
      </c>
      <c r="W82" s="158"/>
      <c r="X82" s="158" t="s">
        <v>111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112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84" t="s">
        <v>341</v>
      </c>
      <c r="D83" s="160"/>
      <c r="E83" s="161">
        <v>12</v>
      </c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49"/>
      <c r="Z83" s="149"/>
      <c r="AA83" s="149"/>
      <c r="AB83" s="149"/>
      <c r="AC83" s="149"/>
      <c r="AD83" s="149"/>
      <c r="AE83" s="149"/>
      <c r="AF83" s="149"/>
      <c r="AG83" s="149" t="s">
        <v>114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ht="22.5" outlineLevel="1" x14ac:dyDescent="0.2">
      <c r="A84" s="169">
        <v>46</v>
      </c>
      <c r="B84" s="170" t="s">
        <v>237</v>
      </c>
      <c r="C84" s="183" t="s">
        <v>238</v>
      </c>
      <c r="D84" s="171" t="s">
        <v>198</v>
      </c>
      <c r="E84" s="172">
        <v>9</v>
      </c>
      <c r="F84" s="173"/>
      <c r="G84" s="174">
        <f>ROUND(E84*F84,2)</f>
        <v>0</v>
      </c>
      <c r="H84" s="159"/>
      <c r="I84" s="158">
        <f>ROUND(E84*H84,2)</f>
        <v>0</v>
      </c>
      <c r="J84" s="159"/>
      <c r="K84" s="158">
        <f>ROUND(E84*J84,2)</f>
        <v>0</v>
      </c>
      <c r="L84" s="158">
        <v>21</v>
      </c>
      <c r="M84" s="158">
        <f>G84*(1+L84/100)</f>
        <v>0</v>
      </c>
      <c r="N84" s="158">
        <v>0.21734000000000001</v>
      </c>
      <c r="O84" s="158">
        <f>ROUND(E84*N84,2)</f>
        <v>1.96</v>
      </c>
      <c r="P84" s="158">
        <v>0</v>
      </c>
      <c r="Q84" s="158">
        <f>ROUND(E84*P84,2)</f>
        <v>0</v>
      </c>
      <c r="R84" s="158"/>
      <c r="S84" s="158" t="s">
        <v>138</v>
      </c>
      <c r="T84" s="158" t="s">
        <v>110</v>
      </c>
      <c r="U84" s="158">
        <v>0</v>
      </c>
      <c r="V84" s="158">
        <f>ROUND(E84*U84,2)</f>
        <v>0</v>
      </c>
      <c r="W84" s="158"/>
      <c r="X84" s="158" t="s">
        <v>111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112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4" t="s">
        <v>342</v>
      </c>
      <c r="D85" s="160"/>
      <c r="E85" s="161">
        <v>9</v>
      </c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49"/>
      <c r="Z85" s="149"/>
      <c r="AA85" s="149"/>
      <c r="AB85" s="149"/>
      <c r="AC85" s="149"/>
      <c r="AD85" s="149"/>
      <c r="AE85" s="149"/>
      <c r="AF85" s="149"/>
      <c r="AG85" s="149" t="s">
        <v>114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ht="22.5" outlineLevel="1" x14ac:dyDescent="0.2">
      <c r="A86" s="175">
        <v>47</v>
      </c>
      <c r="B86" s="176" t="s">
        <v>240</v>
      </c>
      <c r="C86" s="185" t="s">
        <v>241</v>
      </c>
      <c r="D86" s="177" t="s">
        <v>125</v>
      </c>
      <c r="E86" s="178">
        <v>178</v>
      </c>
      <c r="F86" s="179"/>
      <c r="G86" s="180">
        <f>ROUND(E86*F86,2)</f>
        <v>0</v>
      </c>
      <c r="H86" s="159"/>
      <c r="I86" s="158">
        <f>ROUND(E86*H86,2)</f>
        <v>0</v>
      </c>
      <c r="J86" s="159"/>
      <c r="K86" s="158">
        <f>ROUND(E86*J86,2)</f>
        <v>0</v>
      </c>
      <c r="L86" s="158">
        <v>21</v>
      </c>
      <c r="M86" s="158">
        <f>G86*(1+L86/100)</f>
        <v>0</v>
      </c>
      <c r="N86" s="158">
        <v>1.2999999999999999E-4</v>
      </c>
      <c r="O86" s="158">
        <f>ROUND(E86*N86,2)</f>
        <v>0.02</v>
      </c>
      <c r="P86" s="158">
        <v>0</v>
      </c>
      <c r="Q86" s="158">
        <f>ROUND(E86*P86,2)</f>
        <v>0</v>
      </c>
      <c r="R86" s="158"/>
      <c r="S86" s="158" t="s">
        <v>138</v>
      </c>
      <c r="T86" s="158" t="s">
        <v>110</v>
      </c>
      <c r="U86" s="158">
        <v>0</v>
      </c>
      <c r="V86" s="158">
        <f>ROUND(E86*U86,2)</f>
        <v>0</v>
      </c>
      <c r="W86" s="158"/>
      <c r="X86" s="158" t="s">
        <v>111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112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75">
        <v>48</v>
      </c>
      <c r="B87" s="176" t="s">
        <v>242</v>
      </c>
      <c r="C87" s="185" t="s">
        <v>243</v>
      </c>
      <c r="D87" s="177" t="s">
        <v>198</v>
      </c>
      <c r="E87" s="178">
        <v>1</v>
      </c>
      <c r="F87" s="179"/>
      <c r="G87" s="180">
        <f>ROUND(E87*F87,2)</f>
        <v>0</v>
      </c>
      <c r="H87" s="159"/>
      <c r="I87" s="158">
        <f>ROUND(E87*H87,2)</f>
        <v>0</v>
      </c>
      <c r="J87" s="159"/>
      <c r="K87" s="158">
        <f>ROUND(E87*J87,2)</f>
        <v>0</v>
      </c>
      <c r="L87" s="158">
        <v>21</v>
      </c>
      <c r="M87" s="158">
        <f>G87*(1+L87/100)</f>
        <v>0</v>
      </c>
      <c r="N87" s="158">
        <v>1.2999999999999999E-4</v>
      </c>
      <c r="O87" s="158">
        <f>ROUND(E87*N87,2)</f>
        <v>0</v>
      </c>
      <c r="P87" s="158">
        <v>0</v>
      </c>
      <c r="Q87" s="158">
        <f>ROUND(E87*P87,2)</f>
        <v>0</v>
      </c>
      <c r="R87" s="158"/>
      <c r="S87" s="158" t="s">
        <v>233</v>
      </c>
      <c r="T87" s="158" t="s">
        <v>110</v>
      </c>
      <c r="U87" s="158">
        <v>0</v>
      </c>
      <c r="V87" s="158">
        <f>ROUND(E87*U87,2)</f>
        <v>0</v>
      </c>
      <c r="W87" s="158"/>
      <c r="X87" s="158" t="s">
        <v>111</v>
      </c>
      <c r="Y87" s="149"/>
      <c r="Z87" s="149"/>
      <c r="AA87" s="149"/>
      <c r="AB87" s="149"/>
      <c r="AC87" s="149"/>
      <c r="AD87" s="149"/>
      <c r="AE87" s="149"/>
      <c r="AF87" s="149"/>
      <c r="AG87" s="149" t="s">
        <v>112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22.5" outlineLevel="1" x14ac:dyDescent="0.2">
      <c r="A88" s="169">
        <v>49</v>
      </c>
      <c r="B88" s="170" t="s">
        <v>244</v>
      </c>
      <c r="C88" s="183" t="s">
        <v>245</v>
      </c>
      <c r="D88" s="171" t="s">
        <v>198</v>
      </c>
      <c r="E88" s="172">
        <v>32.633330000000001</v>
      </c>
      <c r="F88" s="173"/>
      <c r="G88" s="174">
        <f>ROUND(E88*F88,2)</f>
        <v>0</v>
      </c>
      <c r="H88" s="159"/>
      <c r="I88" s="158">
        <f>ROUND(E88*H88,2)</f>
        <v>0</v>
      </c>
      <c r="J88" s="159"/>
      <c r="K88" s="158">
        <f>ROUND(E88*J88,2)</f>
        <v>0</v>
      </c>
      <c r="L88" s="158">
        <v>21</v>
      </c>
      <c r="M88" s="158">
        <f>G88*(1+L88/100)</f>
        <v>0</v>
      </c>
      <c r="N88" s="158">
        <v>0.09</v>
      </c>
      <c r="O88" s="158">
        <f>ROUND(E88*N88,2)</f>
        <v>2.94</v>
      </c>
      <c r="P88" s="158">
        <v>0</v>
      </c>
      <c r="Q88" s="158">
        <f>ROUND(E88*P88,2)</f>
        <v>0</v>
      </c>
      <c r="R88" s="158" t="s">
        <v>183</v>
      </c>
      <c r="S88" s="158" t="s">
        <v>118</v>
      </c>
      <c r="T88" s="158" t="s">
        <v>110</v>
      </c>
      <c r="U88" s="158">
        <v>0</v>
      </c>
      <c r="V88" s="158">
        <f>ROUND(E88*U88,2)</f>
        <v>0</v>
      </c>
      <c r="W88" s="158"/>
      <c r="X88" s="158" t="s">
        <v>184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185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84" t="s">
        <v>343</v>
      </c>
      <c r="D89" s="160"/>
      <c r="E89" s="161">
        <v>32.633330000000001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49"/>
      <c r="Z89" s="149"/>
      <c r="AA89" s="149"/>
      <c r="AB89" s="149"/>
      <c r="AC89" s="149"/>
      <c r="AD89" s="149"/>
      <c r="AE89" s="149"/>
      <c r="AF89" s="149"/>
      <c r="AG89" s="149" t="s">
        <v>114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69">
        <v>50</v>
      </c>
      <c r="B90" s="170" t="s">
        <v>251</v>
      </c>
      <c r="C90" s="183" t="s">
        <v>252</v>
      </c>
      <c r="D90" s="171" t="s">
        <v>198</v>
      </c>
      <c r="E90" s="172">
        <v>11</v>
      </c>
      <c r="F90" s="173"/>
      <c r="G90" s="174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21</v>
      </c>
      <c r="M90" s="158">
        <f>G90*(1+L90/100)</f>
        <v>0</v>
      </c>
      <c r="N90" s="158">
        <v>8.6999999999999994E-3</v>
      </c>
      <c r="O90" s="158">
        <f>ROUND(E90*N90,2)</f>
        <v>0.1</v>
      </c>
      <c r="P90" s="158">
        <v>0</v>
      </c>
      <c r="Q90" s="158">
        <f>ROUND(E90*P90,2)</f>
        <v>0</v>
      </c>
      <c r="R90" s="158"/>
      <c r="S90" s="158" t="s">
        <v>233</v>
      </c>
      <c r="T90" s="158" t="s">
        <v>110</v>
      </c>
      <c r="U90" s="158">
        <v>0</v>
      </c>
      <c r="V90" s="158">
        <f>ROUND(E90*U90,2)</f>
        <v>0</v>
      </c>
      <c r="W90" s="158"/>
      <c r="X90" s="158" t="s">
        <v>184</v>
      </c>
      <c r="Y90" s="149"/>
      <c r="Z90" s="149"/>
      <c r="AA90" s="149"/>
      <c r="AB90" s="149"/>
      <c r="AC90" s="149"/>
      <c r="AD90" s="149"/>
      <c r="AE90" s="149"/>
      <c r="AF90" s="149"/>
      <c r="AG90" s="149" t="s">
        <v>185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56"/>
      <c r="B91" s="157"/>
      <c r="C91" s="184" t="s">
        <v>253</v>
      </c>
      <c r="D91" s="160"/>
      <c r="E91" s="161">
        <v>11</v>
      </c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49"/>
      <c r="Z91" s="149"/>
      <c r="AA91" s="149"/>
      <c r="AB91" s="149"/>
      <c r="AC91" s="149"/>
      <c r="AD91" s="149"/>
      <c r="AE91" s="149"/>
      <c r="AF91" s="149"/>
      <c r="AG91" s="149" t="s">
        <v>114</v>
      </c>
      <c r="AH91" s="149">
        <v>0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75">
        <v>51</v>
      </c>
      <c r="B92" s="176" t="s">
        <v>254</v>
      </c>
      <c r="C92" s="185" t="s">
        <v>255</v>
      </c>
      <c r="D92" s="177" t="s">
        <v>198</v>
      </c>
      <c r="E92" s="178">
        <v>4</v>
      </c>
      <c r="F92" s="179"/>
      <c r="G92" s="180">
        <f>ROUND(E92*F92,2)</f>
        <v>0</v>
      </c>
      <c r="H92" s="159"/>
      <c r="I92" s="158">
        <f>ROUND(E92*H92,2)</f>
        <v>0</v>
      </c>
      <c r="J92" s="159"/>
      <c r="K92" s="158">
        <f>ROUND(E92*J92,2)</f>
        <v>0</v>
      </c>
      <c r="L92" s="158">
        <v>21</v>
      </c>
      <c r="M92" s="158">
        <f>G92*(1+L92/100)</f>
        <v>0</v>
      </c>
      <c r="N92" s="158">
        <v>2.15E-3</v>
      </c>
      <c r="O92" s="158">
        <f>ROUND(E92*N92,2)</f>
        <v>0.01</v>
      </c>
      <c r="P92" s="158">
        <v>0</v>
      </c>
      <c r="Q92" s="158">
        <f>ROUND(E92*P92,2)</f>
        <v>0</v>
      </c>
      <c r="R92" s="158" t="s">
        <v>183</v>
      </c>
      <c r="S92" s="158" t="s">
        <v>118</v>
      </c>
      <c r="T92" s="158" t="s">
        <v>228</v>
      </c>
      <c r="U92" s="158">
        <v>0</v>
      </c>
      <c r="V92" s="158">
        <f>ROUND(E92*U92,2)</f>
        <v>0</v>
      </c>
      <c r="W92" s="158"/>
      <c r="X92" s="158" t="s">
        <v>184</v>
      </c>
      <c r="Y92" s="149"/>
      <c r="Z92" s="149"/>
      <c r="AA92" s="149"/>
      <c r="AB92" s="149"/>
      <c r="AC92" s="149"/>
      <c r="AD92" s="149"/>
      <c r="AE92" s="149"/>
      <c r="AF92" s="149"/>
      <c r="AG92" s="149" t="s">
        <v>249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75">
        <v>52</v>
      </c>
      <c r="B93" s="176" t="s">
        <v>256</v>
      </c>
      <c r="C93" s="185" t="s">
        <v>257</v>
      </c>
      <c r="D93" s="177" t="s">
        <v>198</v>
      </c>
      <c r="E93" s="178">
        <v>4</v>
      </c>
      <c r="F93" s="179"/>
      <c r="G93" s="180">
        <f>ROUND(E93*F93,2)</f>
        <v>0</v>
      </c>
      <c r="H93" s="159"/>
      <c r="I93" s="158">
        <f>ROUND(E93*H93,2)</f>
        <v>0</v>
      </c>
      <c r="J93" s="159"/>
      <c r="K93" s="158">
        <f>ROUND(E93*J93,2)</f>
        <v>0</v>
      </c>
      <c r="L93" s="158">
        <v>21</v>
      </c>
      <c r="M93" s="158">
        <f>G93*(1+L93/100)</f>
        <v>0</v>
      </c>
      <c r="N93" s="158">
        <v>2.4289999999999999E-2</v>
      </c>
      <c r="O93" s="158">
        <f>ROUND(E93*N93,2)</f>
        <v>0.1</v>
      </c>
      <c r="P93" s="158">
        <v>0</v>
      </c>
      <c r="Q93" s="158">
        <f>ROUND(E93*P93,2)</f>
        <v>0</v>
      </c>
      <c r="R93" s="158" t="s">
        <v>183</v>
      </c>
      <c r="S93" s="158" t="s">
        <v>118</v>
      </c>
      <c r="T93" s="158" t="s">
        <v>228</v>
      </c>
      <c r="U93" s="158">
        <v>0</v>
      </c>
      <c r="V93" s="158">
        <f>ROUND(E93*U93,2)</f>
        <v>0</v>
      </c>
      <c r="W93" s="158"/>
      <c r="X93" s="158" t="s">
        <v>184</v>
      </c>
      <c r="Y93" s="149"/>
      <c r="Z93" s="149"/>
      <c r="AA93" s="149"/>
      <c r="AB93" s="149"/>
      <c r="AC93" s="149"/>
      <c r="AD93" s="149"/>
      <c r="AE93" s="149"/>
      <c r="AF93" s="149"/>
      <c r="AG93" s="149" t="s">
        <v>249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22.5" outlineLevel="1" x14ac:dyDescent="0.2">
      <c r="A94" s="175">
        <v>53</v>
      </c>
      <c r="B94" s="176" t="s">
        <v>258</v>
      </c>
      <c r="C94" s="185" t="s">
        <v>259</v>
      </c>
      <c r="D94" s="177" t="s">
        <v>198</v>
      </c>
      <c r="E94" s="178">
        <v>4</v>
      </c>
      <c r="F94" s="179"/>
      <c r="G94" s="180">
        <f>ROUND(E94*F94,2)</f>
        <v>0</v>
      </c>
      <c r="H94" s="159"/>
      <c r="I94" s="158">
        <f>ROUND(E94*H94,2)</f>
        <v>0</v>
      </c>
      <c r="J94" s="159"/>
      <c r="K94" s="158">
        <f>ROUND(E94*J94,2)</f>
        <v>0</v>
      </c>
      <c r="L94" s="158">
        <v>21</v>
      </c>
      <c r="M94" s="158">
        <f>G94*(1+L94/100)</f>
        <v>0</v>
      </c>
      <c r="N94" s="158">
        <v>2.58E-2</v>
      </c>
      <c r="O94" s="158">
        <f>ROUND(E94*N94,2)</f>
        <v>0.1</v>
      </c>
      <c r="P94" s="158">
        <v>0</v>
      </c>
      <c r="Q94" s="158">
        <f>ROUND(E94*P94,2)</f>
        <v>0</v>
      </c>
      <c r="R94" s="158" t="s">
        <v>183</v>
      </c>
      <c r="S94" s="158" t="s">
        <v>118</v>
      </c>
      <c r="T94" s="158" t="s">
        <v>228</v>
      </c>
      <c r="U94" s="158">
        <v>0</v>
      </c>
      <c r="V94" s="158">
        <f>ROUND(E94*U94,2)</f>
        <v>0</v>
      </c>
      <c r="W94" s="158"/>
      <c r="X94" s="158" t="s">
        <v>184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249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75">
        <v>54</v>
      </c>
      <c r="B95" s="176" t="s">
        <v>260</v>
      </c>
      <c r="C95" s="185" t="s">
        <v>261</v>
      </c>
      <c r="D95" s="177" t="s">
        <v>198</v>
      </c>
      <c r="E95" s="178">
        <v>4</v>
      </c>
      <c r="F95" s="179"/>
      <c r="G95" s="180">
        <f>ROUND(E95*F95,2)</f>
        <v>0</v>
      </c>
      <c r="H95" s="159"/>
      <c r="I95" s="158">
        <f>ROUND(E95*H95,2)</f>
        <v>0</v>
      </c>
      <c r="J95" s="159"/>
      <c r="K95" s="158">
        <f>ROUND(E95*J95,2)</f>
        <v>0</v>
      </c>
      <c r="L95" s="158">
        <v>21</v>
      </c>
      <c r="M95" s="158">
        <f>G95*(1+L95/100)</f>
        <v>0</v>
      </c>
      <c r="N95" s="158">
        <v>1.3100000000000001E-2</v>
      </c>
      <c r="O95" s="158">
        <f>ROUND(E95*N95,2)</f>
        <v>0.05</v>
      </c>
      <c r="P95" s="158">
        <v>0</v>
      </c>
      <c r="Q95" s="158">
        <f>ROUND(E95*P95,2)</f>
        <v>0</v>
      </c>
      <c r="R95" s="158" t="s">
        <v>183</v>
      </c>
      <c r="S95" s="158" t="s">
        <v>118</v>
      </c>
      <c r="T95" s="158" t="s">
        <v>228</v>
      </c>
      <c r="U95" s="158">
        <v>0</v>
      </c>
      <c r="V95" s="158">
        <f>ROUND(E95*U95,2)</f>
        <v>0</v>
      </c>
      <c r="W95" s="158"/>
      <c r="X95" s="158" t="s">
        <v>184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249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ht="22.5" outlineLevel="1" x14ac:dyDescent="0.2">
      <c r="A96" s="169">
        <v>55</v>
      </c>
      <c r="B96" s="170" t="s">
        <v>262</v>
      </c>
      <c r="C96" s="183" t="s">
        <v>263</v>
      </c>
      <c r="D96" s="171" t="s">
        <v>198</v>
      </c>
      <c r="E96" s="172">
        <v>9</v>
      </c>
      <c r="F96" s="173"/>
      <c r="G96" s="174">
        <f>ROUND(E96*F96,2)</f>
        <v>0</v>
      </c>
      <c r="H96" s="159"/>
      <c r="I96" s="158">
        <f>ROUND(E96*H96,2)</f>
        <v>0</v>
      </c>
      <c r="J96" s="159"/>
      <c r="K96" s="158">
        <f>ROUND(E96*J96,2)</f>
        <v>0</v>
      </c>
      <c r="L96" s="158">
        <v>21</v>
      </c>
      <c r="M96" s="158">
        <f>G96*(1+L96/100)</f>
        <v>0</v>
      </c>
      <c r="N96" s="158">
        <v>5.6300000000000003E-2</v>
      </c>
      <c r="O96" s="158">
        <f>ROUND(E96*N96,2)</f>
        <v>0.51</v>
      </c>
      <c r="P96" s="158">
        <v>0</v>
      </c>
      <c r="Q96" s="158">
        <f>ROUND(E96*P96,2)</f>
        <v>0</v>
      </c>
      <c r="R96" s="158"/>
      <c r="S96" s="158" t="s">
        <v>138</v>
      </c>
      <c r="T96" s="158" t="s">
        <v>110</v>
      </c>
      <c r="U96" s="158">
        <v>0</v>
      </c>
      <c r="V96" s="158">
        <f>ROUND(E96*U96,2)</f>
        <v>0</v>
      </c>
      <c r="W96" s="158"/>
      <c r="X96" s="158" t="s">
        <v>184</v>
      </c>
      <c r="Y96" s="149"/>
      <c r="Z96" s="149"/>
      <c r="AA96" s="149"/>
      <c r="AB96" s="149"/>
      <c r="AC96" s="149"/>
      <c r="AD96" s="149"/>
      <c r="AE96" s="149"/>
      <c r="AF96" s="149"/>
      <c r="AG96" s="149" t="s">
        <v>185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/>
      <c r="B97" s="157"/>
      <c r="C97" s="184" t="s">
        <v>342</v>
      </c>
      <c r="D97" s="160"/>
      <c r="E97" s="161">
        <v>9</v>
      </c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49"/>
      <c r="Z97" s="149"/>
      <c r="AA97" s="149"/>
      <c r="AB97" s="149"/>
      <c r="AC97" s="149"/>
      <c r="AD97" s="149"/>
      <c r="AE97" s="149"/>
      <c r="AF97" s="149"/>
      <c r="AG97" s="149" t="s">
        <v>114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ht="22.5" outlineLevel="1" x14ac:dyDescent="0.2">
      <c r="A98" s="175">
        <v>56</v>
      </c>
      <c r="B98" s="176" t="s">
        <v>264</v>
      </c>
      <c r="C98" s="185" t="s">
        <v>265</v>
      </c>
      <c r="D98" s="177" t="s">
        <v>198</v>
      </c>
      <c r="E98" s="178">
        <v>5</v>
      </c>
      <c r="F98" s="179"/>
      <c r="G98" s="180">
        <f>ROUND(E98*F98,2)</f>
        <v>0</v>
      </c>
      <c r="H98" s="159"/>
      <c r="I98" s="158">
        <f>ROUND(E98*H98,2)</f>
        <v>0</v>
      </c>
      <c r="J98" s="159"/>
      <c r="K98" s="158">
        <f>ROUND(E98*J98,2)</f>
        <v>0</v>
      </c>
      <c r="L98" s="158">
        <v>21</v>
      </c>
      <c r="M98" s="158">
        <f>G98*(1+L98/100)</f>
        <v>0</v>
      </c>
      <c r="N98" s="158">
        <v>1.1599999999999999</v>
      </c>
      <c r="O98" s="158">
        <f>ROUND(E98*N98,2)</f>
        <v>5.8</v>
      </c>
      <c r="P98" s="158">
        <v>0</v>
      </c>
      <c r="Q98" s="158">
        <f>ROUND(E98*P98,2)</f>
        <v>0</v>
      </c>
      <c r="R98" s="158"/>
      <c r="S98" s="158" t="s">
        <v>233</v>
      </c>
      <c r="T98" s="158" t="s">
        <v>110</v>
      </c>
      <c r="U98" s="158">
        <v>0</v>
      </c>
      <c r="V98" s="158">
        <f>ROUND(E98*U98,2)</f>
        <v>0</v>
      </c>
      <c r="W98" s="158"/>
      <c r="X98" s="158" t="s">
        <v>184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185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ht="22.5" outlineLevel="1" x14ac:dyDescent="0.2">
      <c r="A99" s="175">
        <v>57</v>
      </c>
      <c r="B99" s="176" t="s">
        <v>266</v>
      </c>
      <c r="C99" s="185" t="s">
        <v>267</v>
      </c>
      <c r="D99" s="177" t="s">
        <v>198</v>
      </c>
      <c r="E99" s="178">
        <v>5</v>
      </c>
      <c r="F99" s="179"/>
      <c r="G99" s="180">
        <f>ROUND(E99*F99,2)</f>
        <v>0</v>
      </c>
      <c r="H99" s="159"/>
      <c r="I99" s="158">
        <f>ROUND(E99*H99,2)</f>
        <v>0</v>
      </c>
      <c r="J99" s="159"/>
      <c r="K99" s="158">
        <f>ROUND(E99*J99,2)</f>
        <v>0</v>
      </c>
      <c r="L99" s="158">
        <v>21</v>
      </c>
      <c r="M99" s="158">
        <f>G99*(1+L99/100)</f>
        <v>0</v>
      </c>
      <c r="N99" s="158">
        <v>0.50600000000000001</v>
      </c>
      <c r="O99" s="158">
        <f>ROUND(E99*N99,2)</f>
        <v>2.5299999999999998</v>
      </c>
      <c r="P99" s="158">
        <v>0</v>
      </c>
      <c r="Q99" s="158">
        <f>ROUND(E99*P99,2)</f>
        <v>0</v>
      </c>
      <c r="R99" s="158" t="s">
        <v>183</v>
      </c>
      <c r="S99" s="158" t="s">
        <v>118</v>
      </c>
      <c r="T99" s="158" t="s">
        <v>110</v>
      </c>
      <c r="U99" s="158">
        <v>0</v>
      </c>
      <c r="V99" s="158">
        <f>ROUND(E99*U99,2)</f>
        <v>0</v>
      </c>
      <c r="W99" s="158"/>
      <c r="X99" s="158" t="s">
        <v>184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185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22.5" outlineLevel="1" x14ac:dyDescent="0.2">
      <c r="A100" s="175">
        <v>58</v>
      </c>
      <c r="B100" s="176" t="s">
        <v>268</v>
      </c>
      <c r="C100" s="185" t="s">
        <v>269</v>
      </c>
      <c r="D100" s="177" t="s">
        <v>198</v>
      </c>
      <c r="E100" s="178">
        <v>5</v>
      </c>
      <c r="F100" s="179"/>
      <c r="G100" s="180">
        <f>ROUND(E100*F100,2)</f>
        <v>0</v>
      </c>
      <c r="H100" s="159"/>
      <c r="I100" s="158">
        <f>ROUND(E100*H100,2)</f>
        <v>0</v>
      </c>
      <c r="J100" s="159"/>
      <c r="K100" s="158">
        <f>ROUND(E100*J100,2)</f>
        <v>0</v>
      </c>
      <c r="L100" s="158">
        <v>21</v>
      </c>
      <c r="M100" s="158">
        <f>G100*(1+L100/100)</f>
        <v>0</v>
      </c>
      <c r="N100" s="158">
        <v>0.505</v>
      </c>
      <c r="O100" s="158">
        <f>ROUND(E100*N100,2)</f>
        <v>2.5299999999999998</v>
      </c>
      <c r="P100" s="158">
        <v>0</v>
      </c>
      <c r="Q100" s="158">
        <f>ROUND(E100*P100,2)</f>
        <v>0</v>
      </c>
      <c r="R100" s="158" t="s">
        <v>183</v>
      </c>
      <c r="S100" s="158" t="s">
        <v>118</v>
      </c>
      <c r="T100" s="158" t="s">
        <v>110</v>
      </c>
      <c r="U100" s="158">
        <v>0</v>
      </c>
      <c r="V100" s="158">
        <f>ROUND(E100*U100,2)</f>
        <v>0</v>
      </c>
      <c r="W100" s="158"/>
      <c r="X100" s="158" t="s">
        <v>184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185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x14ac:dyDescent="0.2">
      <c r="A101" s="163" t="s">
        <v>104</v>
      </c>
      <c r="B101" s="164" t="s">
        <v>73</v>
      </c>
      <c r="C101" s="182" t="s">
        <v>74</v>
      </c>
      <c r="D101" s="165"/>
      <c r="E101" s="166"/>
      <c r="F101" s="167"/>
      <c r="G101" s="168">
        <f>SUMIF(AG102:AG107,"&lt;&gt;NOR",G102:G107)</f>
        <v>0</v>
      </c>
      <c r="H101" s="162"/>
      <c r="I101" s="162">
        <f>SUM(I102:I107)</f>
        <v>0</v>
      </c>
      <c r="J101" s="162"/>
      <c r="K101" s="162">
        <f>SUM(K102:K107)</f>
        <v>0</v>
      </c>
      <c r="L101" s="162"/>
      <c r="M101" s="162">
        <f>SUM(M102:M107)</f>
        <v>0</v>
      </c>
      <c r="N101" s="162"/>
      <c r="O101" s="162">
        <f>SUM(O102:O107)</f>
        <v>0.02</v>
      </c>
      <c r="P101" s="162"/>
      <c r="Q101" s="162">
        <f>SUM(Q102:Q107)</f>
        <v>0</v>
      </c>
      <c r="R101" s="162"/>
      <c r="S101" s="162"/>
      <c r="T101" s="162"/>
      <c r="U101" s="162"/>
      <c r="V101" s="162">
        <f>SUM(V102:V107)</f>
        <v>0.93</v>
      </c>
      <c r="W101" s="162"/>
      <c r="X101" s="162"/>
      <c r="AG101" t="s">
        <v>105</v>
      </c>
    </row>
    <row r="102" spans="1:60" ht="22.5" outlineLevel="1" x14ac:dyDescent="0.2">
      <c r="A102" s="169">
        <v>59</v>
      </c>
      <c r="B102" s="170" t="s">
        <v>270</v>
      </c>
      <c r="C102" s="183" t="s">
        <v>271</v>
      </c>
      <c r="D102" s="171" t="s">
        <v>125</v>
      </c>
      <c r="E102" s="172">
        <v>25</v>
      </c>
      <c r="F102" s="173"/>
      <c r="G102" s="174">
        <f>ROUND(E102*F102,2)</f>
        <v>0</v>
      </c>
      <c r="H102" s="159"/>
      <c r="I102" s="158">
        <f>ROUND(E102*H102,2)</f>
        <v>0</v>
      </c>
      <c r="J102" s="159"/>
      <c r="K102" s="158">
        <f>ROUND(E102*J102,2)</f>
        <v>0</v>
      </c>
      <c r="L102" s="158">
        <v>21</v>
      </c>
      <c r="M102" s="158">
        <f>G102*(1+L102/100)</f>
        <v>0</v>
      </c>
      <c r="N102" s="158">
        <v>0</v>
      </c>
      <c r="O102" s="158">
        <f>ROUND(E102*N102,2)</f>
        <v>0</v>
      </c>
      <c r="P102" s="158">
        <v>0</v>
      </c>
      <c r="Q102" s="158">
        <f>ROUND(E102*P102,2)</f>
        <v>0</v>
      </c>
      <c r="R102" s="158"/>
      <c r="S102" s="158" t="s">
        <v>118</v>
      </c>
      <c r="T102" s="158" t="s">
        <v>110</v>
      </c>
      <c r="U102" s="158">
        <v>3.6999999999999998E-2</v>
      </c>
      <c r="V102" s="158">
        <f>ROUND(E102*U102,2)</f>
        <v>0.93</v>
      </c>
      <c r="W102" s="158"/>
      <c r="X102" s="158" t="s">
        <v>111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112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84" t="s">
        <v>344</v>
      </c>
      <c r="D103" s="160"/>
      <c r="E103" s="161">
        <v>25</v>
      </c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49"/>
      <c r="Z103" s="149"/>
      <c r="AA103" s="149"/>
      <c r="AB103" s="149"/>
      <c r="AC103" s="149"/>
      <c r="AD103" s="149"/>
      <c r="AE103" s="149"/>
      <c r="AF103" s="149"/>
      <c r="AG103" s="149" t="s">
        <v>114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ht="56.25" outlineLevel="1" x14ac:dyDescent="0.2">
      <c r="A104" s="169">
        <v>60</v>
      </c>
      <c r="B104" s="170" t="s">
        <v>273</v>
      </c>
      <c r="C104" s="183" t="s">
        <v>274</v>
      </c>
      <c r="D104" s="171" t="s">
        <v>125</v>
      </c>
      <c r="E104" s="172">
        <v>25</v>
      </c>
      <c r="F104" s="173"/>
      <c r="G104" s="174">
        <f>ROUND(E104*F104,2)</f>
        <v>0</v>
      </c>
      <c r="H104" s="159"/>
      <c r="I104" s="158">
        <f>ROUND(E104*H104,2)</f>
        <v>0</v>
      </c>
      <c r="J104" s="159"/>
      <c r="K104" s="158">
        <f>ROUND(E104*J104,2)</f>
        <v>0</v>
      </c>
      <c r="L104" s="158">
        <v>21</v>
      </c>
      <c r="M104" s="158">
        <f>G104*(1+L104/100)</f>
        <v>0</v>
      </c>
      <c r="N104" s="158">
        <v>6.0999999999999997E-4</v>
      </c>
      <c r="O104" s="158">
        <f>ROUND(E104*N104,2)</f>
        <v>0.02</v>
      </c>
      <c r="P104" s="158">
        <v>0</v>
      </c>
      <c r="Q104" s="158">
        <f>ROUND(E104*P104,2)</f>
        <v>0</v>
      </c>
      <c r="R104" s="158"/>
      <c r="S104" s="158" t="s">
        <v>138</v>
      </c>
      <c r="T104" s="158" t="s">
        <v>110</v>
      </c>
      <c r="U104" s="158">
        <v>0</v>
      </c>
      <c r="V104" s="158">
        <f>ROUND(E104*U104,2)</f>
        <v>0</v>
      </c>
      <c r="W104" s="158"/>
      <c r="X104" s="158" t="s">
        <v>111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112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56"/>
      <c r="B105" s="157"/>
      <c r="C105" s="184" t="s">
        <v>344</v>
      </c>
      <c r="D105" s="160"/>
      <c r="E105" s="161">
        <v>25</v>
      </c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49"/>
      <c r="Z105" s="149"/>
      <c r="AA105" s="149"/>
      <c r="AB105" s="149"/>
      <c r="AC105" s="149"/>
      <c r="AD105" s="149"/>
      <c r="AE105" s="149"/>
      <c r="AF105" s="149"/>
      <c r="AG105" s="149" t="s">
        <v>114</v>
      </c>
      <c r="AH105" s="149">
        <v>0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56.25" outlineLevel="1" x14ac:dyDescent="0.2">
      <c r="A106" s="169">
        <v>61</v>
      </c>
      <c r="B106" s="170" t="s">
        <v>275</v>
      </c>
      <c r="C106" s="183" t="s">
        <v>276</v>
      </c>
      <c r="D106" s="171" t="s">
        <v>108</v>
      </c>
      <c r="E106" s="172">
        <v>12.5</v>
      </c>
      <c r="F106" s="173"/>
      <c r="G106" s="174">
        <f>ROUND(E106*F106,2)</f>
        <v>0</v>
      </c>
      <c r="H106" s="159"/>
      <c r="I106" s="158">
        <f>ROUND(E106*H106,2)</f>
        <v>0</v>
      </c>
      <c r="J106" s="159"/>
      <c r="K106" s="158">
        <f>ROUND(E106*J106,2)</f>
        <v>0</v>
      </c>
      <c r="L106" s="158">
        <v>21</v>
      </c>
      <c r="M106" s="158">
        <f>G106*(1+L106/100)</f>
        <v>0</v>
      </c>
      <c r="N106" s="158">
        <v>0</v>
      </c>
      <c r="O106" s="158">
        <f>ROUND(E106*N106,2)</f>
        <v>0</v>
      </c>
      <c r="P106" s="158">
        <v>0</v>
      </c>
      <c r="Q106" s="158">
        <f>ROUND(E106*P106,2)</f>
        <v>0</v>
      </c>
      <c r="R106" s="158"/>
      <c r="S106" s="158" t="s">
        <v>138</v>
      </c>
      <c r="T106" s="158" t="s">
        <v>110</v>
      </c>
      <c r="U106" s="158">
        <v>0</v>
      </c>
      <c r="V106" s="158">
        <f>ROUND(E106*U106,2)</f>
        <v>0</v>
      </c>
      <c r="W106" s="158"/>
      <c r="X106" s="158" t="s">
        <v>111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112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184" t="s">
        <v>345</v>
      </c>
      <c r="D107" s="160"/>
      <c r="E107" s="161">
        <v>12.5</v>
      </c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49"/>
      <c r="Z107" s="149"/>
      <c r="AA107" s="149"/>
      <c r="AB107" s="149"/>
      <c r="AC107" s="149"/>
      <c r="AD107" s="149"/>
      <c r="AE107" s="149"/>
      <c r="AF107" s="149"/>
      <c r="AG107" s="149" t="s">
        <v>114</v>
      </c>
      <c r="AH107" s="149">
        <v>0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x14ac:dyDescent="0.2">
      <c r="A108" s="163" t="s">
        <v>104</v>
      </c>
      <c r="B108" s="164" t="s">
        <v>75</v>
      </c>
      <c r="C108" s="182" t="s">
        <v>76</v>
      </c>
      <c r="D108" s="165"/>
      <c r="E108" s="166"/>
      <c r="F108" s="167"/>
      <c r="G108" s="168">
        <f>SUMIF(AG109:AG109,"&lt;&gt;NOR",G109:G109)</f>
        <v>0</v>
      </c>
      <c r="H108" s="162"/>
      <c r="I108" s="162">
        <f>SUM(I109:I109)</f>
        <v>0</v>
      </c>
      <c r="J108" s="162"/>
      <c r="K108" s="162">
        <f>SUM(K109:K109)</f>
        <v>0</v>
      </c>
      <c r="L108" s="162"/>
      <c r="M108" s="162">
        <f>SUM(M109:M109)</f>
        <v>0</v>
      </c>
      <c r="N108" s="162"/>
      <c r="O108" s="162">
        <f>SUM(O109:O109)</f>
        <v>0</v>
      </c>
      <c r="P108" s="162"/>
      <c r="Q108" s="162">
        <f>SUM(Q109:Q109)</f>
        <v>0</v>
      </c>
      <c r="R108" s="162"/>
      <c r="S108" s="162"/>
      <c r="T108" s="162"/>
      <c r="U108" s="162"/>
      <c r="V108" s="162">
        <f>SUM(V109:V109)</f>
        <v>54.01</v>
      </c>
      <c r="W108" s="162"/>
      <c r="X108" s="162"/>
      <c r="AG108" t="s">
        <v>105</v>
      </c>
    </row>
    <row r="109" spans="1:60" outlineLevel="1" x14ac:dyDescent="0.2">
      <c r="A109" s="169">
        <v>62</v>
      </c>
      <c r="B109" s="170" t="s">
        <v>278</v>
      </c>
      <c r="C109" s="183" t="s">
        <v>279</v>
      </c>
      <c r="D109" s="171" t="s">
        <v>189</v>
      </c>
      <c r="E109" s="172">
        <v>255.38634999999999</v>
      </c>
      <c r="F109" s="173"/>
      <c r="G109" s="174">
        <f>ROUND(E109*F109,2)</f>
        <v>0</v>
      </c>
      <c r="H109" s="159"/>
      <c r="I109" s="158">
        <f>ROUND(E109*H109,2)</f>
        <v>0</v>
      </c>
      <c r="J109" s="159"/>
      <c r="K109" s="158">
        <f>ROUND(E109*J109,2)</f>
        <v>0</v>
      </c>
      <c r="L109" s="158">
        <v>21</v>
      </c>
      <c r="M109" s="158">
        <f>G109*(1+L109/100)</f>
        <v>0</v>
      </c>
      <c r="N109" s="158">
        <v>0</v>
      </c>
      <c r="O109" s="158">
        <f>ROUND(E109*N109,2)</f>
        <v>0</v>
      </c>
      <c r="P109" s="158">
        <v>0</v>
      </c>
      <c r="Q109" s="158">
        <f>ROUND(E109*P109,2)</f>
        <v>0</v>
      </c>
      <c r="R109" s="158"/>
      <c r="S109" s="158" t="s">
        <v>118</v>
      </c>
      <c r="T109" s="158" t="s">
        <v>228</v>
      </c>
      <c r="U109" s="158">
        <v>0.21149999999999999</v>
      </c>
      <c r="V109" s="158">
        <f>ROUND(E109*U109,2)</f>
        <v>54.01</v>
      </c>
      <c r="W109" s="158"/>
      <c r="X109" s="158" t="s">
        <v>280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281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x14ac:dyDescent="0.2">
      <c r="A110" s="3"/>
      <c r="B110" s="4"/>
      <c r="C110" s="186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AE110">
        <v>15</v>
      </c>
      <c r="AF110">
        <v>21</v>
      </c>
      <c r="AG110" t="s">
        <v>91</v>
      </c>
    </row>
    <row r="111" spans="1:60" x14ac:dyDescent="0.2">
      <c r="A111" s="152"/>
      <c r="B111" s="153" t="s">
        <v>31</v>
      </c>
      <c r="C111" s="187"/>
      <c r="D111" s="154"/>
      <c r="E111" s="155"/>
      <c r="F111" s="155"/>
      <c r="G111" s="181">
        <f>G8+G54+G56+G68+G74+G101+G108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AE111">
        <f>SUMIF(L7:L109,AE110,G7:G109)</f>
        <v>0</v>
      </c>
      <c r="AF111">
        <f>SUMIF(L7:L109,AF110,G7:G109)</f>
        <v>0</v>
      </c>
      <c r="AG111" t="s">
        <v>282</v>
      </c>
    </row>
    <row r="112" spans="1:60" x14ac:dyDescent="0.2">
      <c r="A112" s="3"/>
      <c r="B112" s="4"/>
      <c r="C112" s="186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33" x14ac:dyDescent="0.2">
      <c r="A113" s="3"/>
      <c r="B113" s="4"/>
      <c r="C113" s="186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 x14ac:dyDescent="0.2">
      <c r="A114" s="252" t="s">
        <v>283</v>
      </c>
      <c r="B114" s="252"/>
      <c r="C114" s="25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 x14ac:dyDescent="0.2">
      <c r="A115" s="254"/>
      <c r="B115" s="255"/>
      <c r="C115" s="256"/>
      <c r="D115" s="255"/>
      <c r="E115" s="255"/>
      <c r="F115" s="255"/>
      <c r="G115" s="25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AG115" t="s">
        <v>284</v>
      </c>
    </row>
    <row r="116" spans="1:33" x14ac:dyDescent="0.2">
      <c r="A116" s="258"/>
      <c r="B116" s="259"/>
      <c r="C116" s="260"/>
      <c r="D116" s="259"/>
      <c r="E116" s="259"/>
      <c r="F116" s="259"/>
      <c r="G116" s="26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33" x14ac:dyDescent="0.2">
      <c r="A117" s="258"/>
      <c r="B117" s="259"/>
      <c r="C117" s="260"/>
      <c r="D117" s="259"/>
      <c r="E117" s="259"/>
      <c r="F117" s="259"/>
      <c r="G117" s="26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33" x14ac:dyDescent="0.2">
      <c r="A118" s="258"/>
      <c r="B118" s="259"/>
      <c r="C118" s="260"/>
      <c r="D118" s="259"/>
      <c r="E118" s="259"/>
      <c r="F118" s="259"/>
      <c r="G118" s="26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33" x14ac:dyDescent="0.2">
      <c r="A119" s="262"/>
      <c r="B119" s="263"/>
      <c r="C119" s="264"/>
      <c r="D119" s="263"/>
      <c r="E119" s="263"/>
      <c r="F119" s="263"/>
      <c r="G119" s="26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33" x14ac:dyDescent="0.2">
      <c r="A120" s="3"/>
      <c r="B120" s="4"/>
      <c r="C120" s="186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33" x14ac:dyDescent="0.2">
      <c r="C121" s="188"/>
      <c r="D121" s="10"/>
      <c r="AG121" t="s">
        <v>285</v>
      </c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15:G119"/>
    <mergeCell ref="A1:G1"/>
    <mergeCell ref="C2:G2"/>
    <mergeCell ref="C3:G3"/>
    <mergeCell ref="C4:G4"/>
    <mergeCell ref="A114:C11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B4" sqref="B4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38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5" t="s">
        <v>7</v>
      </c>
      <c r="B1" s="245"/>
      <c r="C1" s="245"/>
      <c r="D1" s="245"/>
      <c r="E1" s="245"/>
      <c r="F1" s="245"/>
      <c r="G1" s="245"/>
      <c r="AG1" t="s">
        <v>79</v>
      </c>
    </row>
    <row r="2" spans="1:60" ht="25.15" customHeight="1" x14ac:dyDescent="0.2">
      <c r="A2" s="141" t="s">
        <v>8</v>
      </c>
      <c r="B2" s="49"/>
      <c r="C2" s="246" t="s">
        <v>43</v>
      </c>
      <c r="D2" s="247"/>
      <c r="E2" s="247"/>
      <c r="F2" s="247"/>
      <c r="G2" s="248"/>
      <c r="AG2" t="s">
        <v>80</v>
      </c>
    </row>
    <row r="3" spans="1:60" ht="25.15" customHeight="1" x14ac:dyDescent="0.2">
      <c r="A3" s="141" t="s">
        <v>9</v>
      </c>
      <c r="B3" s="49"/>
      <c r="C3" s="246" t="s">
        <v>55</v>
      </c>
      <c r="D3" s="247"/>
      <c r="E3" s="247"/>
      <c r="F3" s="247"/>
      <c r="G3" s="248"/>
      <c r="AC3" s="123" t="s">
        <v>80</v>
      </c>
      <c r="AG3" t="s">
        <v>81</v>
      </c>
    </row>
    <row r="4" spans="1:60" ht="25.15" customHeight="1" x14ac:dyDescent="0.2">
      <c r="A4" s="142" t="s">
        <v>10</v>
      </c>
      <c r="B4" s="143" t="s">
        <v>53</v>
      </c>
      <c r="C4" s="249" t="s">
        <v>57</v>
      </c>
      <c r="D4" s="250"/>
      <c r="E4" s="250"/>
      <c r="F4" s="250"/>
      <c r="G4" s="251"/>
      <c r="AG4" t="s">
        <v>82</v>
      </c>
    </row>
    <row r="5" spans="1:60" x14ac:dyDescent="0.2">
      <c r="D5" s="10"/>
    </row>
    <row r="6" spans="1:60" ht="38.25" x14ac:dyDescent="0.2">
      <c r="A6" s="145" t="s">
        <v>83</v>
      </c>
      <c r="B6" s="147" t="s">
        <v>84</v>
      </c>
      <c r="C6" s="147" t="s">
        <v>85</v>
      </c>
      <c r="D6" s="146" t="s">
        <v>86</v>
      </c>
      <c r="E6" s="145" t="s">
        <v>87</v>
      </c>
      <c r="F6" s="144" t="s">
        <v>88</v>
      </c>
      <c r="G6" s="145" t="s">
        <v>31</v>
      </c>
      <c r="H6" s="148" t="s">
        <v>32</v>
      </c>
      <c r="I6" s="148" t="s">
        <v>89</v>
      </c>
      <c r="J6" s="148" t="s">
        <v>33</v>
      </c>
      <c r="K6" s="148" t="s">
        <v>90</v>
      </c>
      <c r="L6" s="148" t="s">
        <v>91</v>
      </c>
      <c r="M6" s="148" t="s">
        <v>92</v>
      </c>
      <c r="N6" s="148" t="s">
        <v>93</v>
      </c>
      <c r="O6" s="148" t="s">
        <v>94</v>
      </c>
      <c r="P6" s="148" t="s">
        <v>95</v>
      </c>
      <c r="Q6" s="148" t="s">
        <v>96</v>
      </c>
      <c r="R6" s="148" t="s">
        <v>97</v>
      </c>
      <c r="S6" s="148" t="s">
        <v>98</v>
      </c>
      <c r="T6" s="148" t="s">
        <v>99</v>
      </c>
      <c r="U6" s="148" t="s">
        <v>100</v>
      </c>
      <c r="V6" s="148" t="s">
        <v>101</v>
      </c>
      <c r="W6" s="148" t="s">
        <v>102</v>
      </c>
      <c r="X6" s="148" t="s">
        <v>103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104</v>
      </c>
      <c r="B8" s="164" t="s">
        <v>63</v>
      </c>
      <c r="C8" s="182" t="s">
        <v>64</v>
      </c>
      <c r="D8" s="165"/>
      <c r="E8" s="166"/>
      <c r="F8" s="167"/>
      <c r="G8" s="168">
        <f>SUMIF(AG9:AG40,"&lt;&gt;NOR",G9:G40)</f>
        <v>0</v>
      </c>
      <c r="H8" s="162"/>
      <c r="I8" s="162">
        <f>SUM(I9:I40)</f>
        <v>0</v>
      </c>
      <c r="J8" s="162"/>
      <c r="K8" s="162">
        <f>SUM(K9:K40)</f>
        <v>0</v>
      </c>
      <c r="L8" s="162"/>
      <c r="M8" s="162">
        <f>SUM(M9:M40)</f>
        <v>0</v>
      </c>
      <c r="N8" s="162"/>
      <c r="O8" s="162">
        <f>SUM(O9:O40)</f>
        <v>150.48999999999998</v>
      </c>
      <c r="P8" s="162"/>
      <c r="Q8" s="162">
        <f>SUM(Q9:Q40)</f>
        <v>22.439999999999998</v>
      </c>
      <c r="R8" s="162"/>
      <c r="S8" s="162"/>
      <c r="T8" s="162"/>
      <c r="U8" s="162"/>
      <c r="V8" s="162">
        <f>SUM(V9:V40)</f>
        <v>46.61</v>
      </c>
      <c r="W8" s="162"/>
      <c r="X8" s="162"/>
      <c r="AG8" t="s">
        <v>105</v>
      </c>
    </row>
    <row r="9" spans="1:60" ht="56.25" outlineLevel="1" x14ac:dyDescent="0.2">
      <c r="A9" s="169">
        <v>1</v>
      </c>
      <c r="B9" s="170" t="s">
        <v>346</v>
      </c>
      <c r="C9" s="183" t="s">
        <v>347</v>
      </c>
      <c r="D9" s="171" t="s">
        <v>108</v>
      </c>
      <c r="E9" s="172">
        <v>24</v>
      </c>
      <c r="F9" s="173"/>
      <c r="G9" s="174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0.28999999999999998</v>
      </c>
      <c r="Q9" s="158">
        <f>ROUND(E9*P9,2)</f>
        <v>6.96</v>
      </c>
      <c r="R9" s="158"/>
      <c r="S9" s="158" t="s">
        <v>118</v>
      </c>
      <c r="T9" s="158" t="s">
        <v>110</v>
      </c>
      <c r="U9" s="158">
        <v>0.42620000000000002</v>
      </c>
      <c r="V9" s="158">
        <f>ROUND(E9*U9,2)</f>
        <v>10.23</v>
      </c>
      <c r="W9" s="158"/>
      <c r="X9" s="158" t="s">
        <v>111</v>
      </c>
      <c r="Y9" s="149"/>
      <c r="Z9" s="149"/>
      <c r="AA9" s="149"/>
      <c r="AB9" s="149"/>
      <c r="AC9" s="149"/>
      <c r="AD9" s="149"/>
      <c r="AE9" s="149"/>
      <c r="AF9" s="149"/>
      <c r="AG9" s="149" t="s">
        <v>112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4" t="s">
        <v>348</v>
      </c>
      <c r="D10" s="160"/>
      <c r="E10" s="161">
        <v>24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9"/>
      <c r="Z10" s="149"/>
      <c r="AA10" s="149"/>
      <c r="AB10" s="149"/>
      <c r="AC10" s="149"/>
      <c r="AD10" s="149"/>
      <c r="AE10" s="149"/>
      <c r="AF10" s="149"/>
      <c r="AG10" s="149" t="s">
        <v>114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45" outlineLevel="1" x14ac:dyDescent="0.2">
      <c r="A11" s="175">
        <v>2</v>
      </c>
      <c r="B11" s="176" t="s">
        <v>349</v>
      </c>
      <c r="C11" s="185" t="s">
        <v>350</v>
      </c>
      <c r="D11" s="177" t="s">
        <v>108</v>
      </c>
      <c r="E11" s="178">
        <v>24</v>
      </c>
      <c r="F11" s="179"/>
      <c r="G11" s="180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0</v>
      </c>
      <c r="O11" s="158">
        <f>ROUND(E11*N11,2)</f>
        <v>0</v>
      </c>
      <c r="P11" s="158">
        <v>0.24</v>
      </c>
      <c r="Q11" s="158">
        <f>ROUND(E11*P11,2)</f>
        <v>5.76</v>
      </c>
      <c r="R11" s="158"/>
      <c r="S11" s="158" t="s">
        <v>118</v>
      </c>
      <c r="T11" s="158" t="s">
        <v>110</v>
      </c>
      <c r="U11" s="158">
        <v>0.627</v>
      </c>
      <c r="V11" s="158">
        <f>ROUND(E11*U11,2)</f>
        <v>15.05</v>
      </c>
      <c r="W11" s="158"/>
      <c r="X11" s="158" t="s">
        <v>111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112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33.75" outlineLevel="1" x14ac:dyDescent="0.2">
      <c r="A12" s="169">
        <v>3</v>
      </c>
      <c r="B12" s="170" t="s">
        <v>127</v>
      </c>
      <c r="C12" s="183" t="s">
        <v>128</v>
      </c>
      <c r="D12" s="171" t="s">
        <v>129</v>
      </c>
      <c r="E12" s="172">
        <v>105.6</v>
      </c>
      <c r="F12" s="173"/>
      <c r="G12" s="174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8">
        <v>0</v>
      </c>
      <c r="O12" s="158">
        <f>ROUND(E12*N12,2)</f>
        <v>0</v>
      </c>
      <c r="P12" s="158">
        <v>0</v>
      </c>
      <c r="Q12" s="158">
        <f>ROUND(E12*P12,2)</f>
        <v>0</v>
      </c>
      <c r="R12" s="158"/>
      <c r="S12" s="158" t="s">
        <v>118</v>
      </c>
      <c r="T12" s="158" t="s">
        <v>110</v>
      </c>
      <c r="U12" s="158">
        <v>0.20200000000000001</v>
      </c>
      <c r="V12" s="158">
        <f>ROUND(E12*U12,2)</f>
        <v>21.33</v>
      </c>
      <c r="W12" s="158"/>
      <c r="X12" s="158" t="s">
        <v>111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112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184" t="s">
        <v>351</v>
      </c>
      <c r="D13" s="160"/>
      <c r="E13" s="161">
        <v>105.6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49"/>
      <c r="Z13" s="149"/>
      <c r="AA13" s="149"/>
      <c r="AB13" s="149"/>
      <c r="AC13" s="149"/>
      <c r="AD13" s="149"/>
      <c r="AE13" s="149"/>
      <c r="AF13" s="149"/>
      <c r="AG13" s="149" t="s">
        <v>114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69">
        <v>4</v>
      </c>
      <c r="B14" s="170" t="s">
        <v>131</v>
      </c>
      <c r="C14" s="183" t="s">
        <v>132</v>
      </c>
      <c r="D14" s="171" t="s">
        <v>133</v>
      </c>
      <c r="E14" s="172">
        <v>179.52</v>
      </c>
      <c r="F14" s="173"/>
      <c r="G14" s="174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21</v>
      </c>
      <c r="M14" s="158">
        <f>G14*(1+L14/100)</f>
        <v>0</v>
      </c>
      <c r="N14" s="158">
        <v>0</v>
      </c>
      <c r="O14" s="158">
        <f>ROUND(E14*N14,2)</f>
        <v>0</v>
      </c>
      <c r="P14" s="158">
        <v>0</v>
      </c>
      <c r="Q14" s="158">
        <f>ROUND(E14*P14,2)</f>
        <v>0</v>
      </c>
      <c r="R14" s="158"/>
      <c r="S14" s="158" t="s">
        <v>118</v>
      </c>
      <c r="T14" s="158" t="s">
        <v>110</v>
      </c>
      <c r="U14" s="158">
        <v>0</v>
      </c>
      <c r="V14" s="158">
        <f>ROUND(E14*U14,2)</f>
        <v>0</v>
      </c>
      <c r="W14" s="158"/>
      <c r="X14" s="158" t="s">
        <v>111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134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84" t="s">
        <v>352</v>
      </c>
      <c r="D15" s="160"/>
      <c r="E15" s="161">
        <v>179.52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49"/>
      <c r="Z15" s="149"/>
      <c r="AA15" s="149"/>
      <c r="AB15" s="149"/>
      <c r="AC15" s="149"/>
      <c r="AD15" s="149"/>
      <c r="AE15" s="149"/>
      <c r="AF15" s="149"/>
      <c r="AG15" s="149" t="s">
        <v>114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56.25" outlineLevel="1" x14ac:dyDescent="0.2">
      <c r="A16" s="175">
        <v>5</v>
      </c>
      <c r="B16" s="176" t="s">
        <v>353</v>
      </c>
      <c r="C16" s="185" t="s">
        <v>354</v>
      </c>
      <c r="D16" s="177" t="s">
        <v>108</v>
      </c>
      <c r="E16" s="178">
        <v>24</v>
      </c>
      <c r="F16" s="179"/>
      <c r="G16" s="180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21</v>
      </c>
      <c r="M16" s="158">
        <f>G16*(1+L16/100)</f>
        <v>0</v>
      </c>
      <c r="N16" s="158">
        <v>0</v>
      </c>
      <c r="O16" s="158">
        <f>ROUND(E16*N16,2)</f>
        <v>0</v>
      </c>
      <c r="P16" s="158">
        <v>0.29499999999999998</v>
      </c>
      <c r="Q16" s="158">
        <f>ROUND(E16*P16,2)</f>
        <v>7.08</v>
      </c>
      <c r="R16" s="158"/>
      <c r="S16" s="158" t="s">
        <v>138</v>
      </c>
      <c r="T16" s="158" t="s">
        <v>110</v>
      </c>
      <c r="U16" s="158">
        <v>0</v>
      </c>
      <c r="V16" s="158">
        <f>ROUND(E16*U16,2)</f>
        <v>0</v>
      </c>
      <c r="W16" s="158"/>
      <c r="X16" s="158" t="s">
        <v>111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112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56.25" outlineLevel="1" x14ac:dyDescent="0.2">
      <c r="A17" s="169">
        <v>6</v>
      </c>
      <c r="B17" s="170" t="s">
        <v>136</v>
      </c>
      <c r="C17" s="183" t="s">
        <v>137</v>
      </c>
      <c r="D17" s="171" t="s">
        <v>108</v>
      </c>
      <c r="E17" s="172">
        <v>4</v>
      </c>
      <c r="F17" s="173"/>
      <c r="G17" s="174">
        <f>ROUND(E17*F17,2)</f>
        <v>0</v>
      </c>
      <c r="H17" s="159"/>
      <c r="I17" s="158">
        <f>ROUND(E17*H17,2)</f>
        <v>0</v>
      </c>
      <c r="J17" s="159"/>
      <c r="K17" s="158">
        <f>ROUND(E17*J17,2)</f>
        <v>0</v>
      </c>
      <c r="L17" s="158">
        <v>21</v>
      </c>
      <c r="M17" s="158">
        <f>G17*(1+L17/100)</f>
        <v>0</v>
      </c>
      <c r="N17" s="158">
        <v>0</v>
      </c>
      <c r="O17" s="158">
        <f>ROUND(E17*N17,2)</f>
        <v>0</v>
      </c>
      <c r="P17" s="158">
        <v>0.44</v>
      </c>
      <c r="Q17" s="158">
        <f>ROUND(E17*P17,2)</f>
        <v>1.76</v>
      </c>
      <c r="R17" s="158"/>
      <c r="S17" s="158" t="s">
        <v>138</v>
      </c>
      <c r="T17" s="158" t="s">
        <v>110</v>
      </c>
      <c r="U17" s="158">
        <v>0</v>
      </c>
      <c r="V17" s="158">
        <f>ROUND(E17*U17,2)</f>
        <v>0</v>
      </c>
      <c r="W17" s="158"/>
      <c r="X17" s="158" t="s">
        <v>111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112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84" t="s">
        <v>355</v>
      </c>
      <c r="D18" s="160"/>
      <c r="E18" s="161">
        <v>4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49"/>
      <c r="Z18" s="149"/>
      <c r="AA18" s="149"/>
      <c r="AB18" s="149"/>
      <c r="AC18" s="149"/>
      <c r="AD18" s="149"/>
      <c r="AE18" s="149"/>
      <c r="AF18" s="149"/>
      <c r="AG18" s="149" t="s">
        <v>114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45" outlineLevel="1" x14ac:dyDescent="0.2">
      <c r="A19" s="175">
        <v>7</v>
      </c>
      <c r="B19" s="176" t="s">
        <v>356</v>
      </c>
      <c r="C19" s="185" t="s">
        <v>357</v>
      </c>
      <c r="D19" s="177" t="s">
        <v>108</v>
      </c>
      <c r="E19" s="178">
        <v>4</v>
      </c>
      <c r="F19" s="179"/>
      <c r="G19" s="180">
        <f>ROUND(E19*F19,2)</f>
        <v>0</v>
      </c>
      <c r="H19" s="159"/>
      <c r="I19" s="158">
        <f>ROUND(E19*H19,2)</f>
        <v>0</v>
      </c>
      <c r="J19" s="159"/>
      <c r="K19" s="158">
        <f>ROUND(E19*J19,2)</f>
        <v>0</v>
      </c>
      <c r="L19" s="158">
        <v>21</v>
      </c>
      <c r="M19" s="158">
        <f>G19*(1+L19/100)</f>
        <v>0</v>
      </c>
      <c r="N19" s="158">
        <v>0</v>
      </c>
      <c r="O19" s="158">
        <f>ROUND(E19*N19,2)</f>
        <v>0</v>
      </c>
      <c r="P19" s="158">
        <v>0.22</v>
      </c>
      <c r="Q19" s="158">
        <f>ROUND(E19*P19,2)</f>
        <v>0.88</v>
      </c>
      <c r="R19" s="158"/>
      <c r="S19" s="158" t="s">
        <v>138</v>
      </c>
      <c r="T19" s="158" t="s">
        <v>110</v>
      </c>
      <c r="U19" s="158">
        <v>0</v>
      </c>
      <c r="V19" s="158">
        <f>ROUND(E19*U19,2)</f>
        <v>0</v>
      </c>
      <c r="W19" s="158"/>
      <c r="X19" s="158" t="s">
        <v>111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112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69">
        <v>8</v>
      </c>
      <c r="B20" s="170" t="s">
        <v>144</v>
      </c>
      <c r="C20" s="183" t="s">
        <v>145</v>
      </c>
      <c r="D20" s="171" t="s">
        <v>108</v>
      </c>
      <c r="E20" s="172">
        <v>132</v>
      </c>
      <c r="F20" s="173"/>
      <c r="G20" s="174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21</v>
      </c>
      <c r="M20" s="158">
        <f>G20*(1+L20/100)</f>
        <v>0</v>
      </c>
      <c r="N20" s="158">
        <v>0</v>
      </c>
      <c r="O20" s="158">
        <f>ROUND(E20*N20,2)</f>
        <v>0</v>
      </c>
      <c r="P20" s="158">
        <v>0</v>
      </c>
      <c r="Q20" s="158">
        <f>ROUND(E20*P20,2)</f>
        <v>0</v>
      </c>
      <c r="R20" s="158"/>
      <c r="S20" s="158" t="s">
        <v>138</v>
      </c>
      <c r="T20" s="158" t="s">
        <v>110</v>
      </c>
      <c r="U20" s="158">
        <v>0</v>
      </c>
      <c r="V20" s="158">
        <f>ROUND(E20*U20,2)</f>
        <v>0</v>
      </c>
      <c r="W20" s="158"/>
      <c r="X20" s="158" t="s">
        <v>111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112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84" t="s">
        <v>358</v>
      </c>
      <c r="D21" s="160"/>
      <c r="E21" s="161">
        <v>132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49"/>
      <c r="Z21" s="149"/>
      <c r="AA21" s="149"/>
      <c r="AB21" s="149"/>
      <c r="AC21" s="149"/>
      <c r="AD21" s="149"/>
      <c r="AE21" s="149"/>
      <c r="AF21" s="149"/>
      <c r="AG21" s="149" t="s">
        <v>114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45" outlineLevel="1" x14ac:dyDescent="0.2">
      <c r="A22" s="169">
        <v>9</v>
      </c>
      <c r="B22" s="170" t="s">
        <v>289</v>
      </c>
      <c r="C22" s="183" t="s">
        <v>290</v>
      </c>
      <c r="D22" s="171" t="s">
        <v>129</v>
      </c>
      <c r="E22" s="172">
        <v>99</v>
      </c>
      <c r="F22" s="173"/>
      <c r="G22" s="174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21</v>
      </c>
      <c r="M22" s="158">
        <f>G22*(1+L22/100)</f>
        <v>0</v>
      </c>
      <c r="N22" s="158">
        <v>0</v>
      </c>
      <c r="O22" s="158">
        <f>ROUND(E22*N22,2)</f>
        <v>0</v>
      </c>
      <c r="P22" s="158">
        <v>0</v>
      </c>
      <c r="Q22" s="158">
        <f>ROUND(E22*P22,2)</f>
        <v>0</v>
      </c>
      <c r="R22" s="158"/>
      <c r="S22" s="158" t="s">
        <v>138</v>
      </c>
      <c r="T22" s="158" t="s">
        <v>110</v>
      </c>
      <c r="U22" s="158">
        <v>0</v>
      </c>
      <c r="V22" s="158">
        <f>ROUND(E22*U22,2)</f>
        <v>0</v>
      </c>
      <c r="W22" s="158"/>
      <c r="X22" s="158" t="s">
        <v>111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112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4" t="s">
        <v>359</v>
      </c>
      <c r="D23" s="160"/>
      <c r="E23" s="161">
        <v>99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49"/>
      <c r="Z23" s="149"/>
      <c r="AA23" s="149"/>
      <c r="AB23" s="149"/>
      <c r="AC23" s="149"/>
      <c r="AD23" s="149"/>
      <c r="AE23" s="149"/>
      <c r="AF23" s="149"/>
      <c r="AG23" s="149" t="s">
        <v>114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45" outlineLevel="1" x14ac:dyDescent="0.2">
      <c r="A24" s="169">
        <v>10</v>
      </c>
      <c r="B24" s="170" t="s">
        <v>292</v>
      </c>
      <c r="C24" s="183" t="s">
        <v>293</v>
      </c>
      <c r="D24" s="171" t="s">
        <v>129</v>
      </c>
      <c r="E24" s="172">
        <v>99</v>
      </c>
      <c r="F24" s="173"/>
      <c r="G24" s="174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21</v>
      </c>
      <c r="M24" s="158">
        <f>G24*(1+L24/100)</f>
        <v>0</v>
      </c>
      <c r="N24" s="158">
        <v>0</v>
      </c>
      <c r="O24" s="158">
        <f>ROUND(E24*N24,2)</f>
        <v>0</v>
      </c>
      <c r="P24" s="158">
        <v>0</v>
      </c>
      <c r="Q24" s="158">
        <f>ROUND(E24*P24,2)</f>
        <v>0</v>
      </c>
      <c r="R24" s="158"/>
      <c r="S24" s="158" t="s">
        <v>138</v>
      </c>
      <c r="T24" s="158" t="s">
        <v>110</v>
      </c>
      <c r="U24" s="158">
        <v>0</v>
      </c>
      <c r="V24" s="158">
        <f>ROUND(E24*U24,2)</f>
        <v>0</v>
      </c>
      <c r="W24" s="158"/>
      <c r="X24" s="158" t="s">
        <v>111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112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84" t="s">
        <v>359</v>
      </c>
      <c r="D25" s="160"/>
      <c r="E25" s="161">
        <v>99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49"/>
      <c r="Z25" s="149"/>
      <c r="AA25" s="149"/>
      <c r="AB25" s="149"/>
      <c r="AC25" s="149"/>
      <c r="AD25" s="149"/>
      <c r="AE25" s="149"/>
      <c r="AF25" s="149"/>
      <c r="AG25" s="149" t="s">
        <v>114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56.25" outlineLevel="1" x14ac:dyDescent="0.2">
      <c r="A26" s="169">
        <v>11</v>
      </c>
      <c r="B26" s="170" t="s">
        <v>156</v>
      </c>
      <c r="C26" s="183" t="s">
        <v>157</v>
      </c>
      <c r="D26" s="171" t="s">
        <v>129</v>
      </c>
      <c r="E26" s="172">
        <v>92.4</v>
      </c>
      <c r="F26" s="173"/>
      <c r="G26" s="174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21</v>
      </c>
      <c r="M26" s="158">
        <f>G26*(1+L26/100)</f>
        <v>0</v>
      </c>
      <c r="N26" s="158">
        <v>0</v>
      </c>
      <c r="O26" s="158">
        <f>ROUND(E26*N26,2)</f>
        <v>0</v>
      </c>
      <c r="P26" s="158">
        <v>0</v>
      </c>
      <c r="Q26" s="158">
        <f>ROUND(E26*P26,2)</f>
        <v>0</v>
      </c>
      <c r="R26" s="158"/>
      <c r="S26" s="158" t="s">
        <v>138</v>
      </c>
      <c r="T26" s="158" t="s">
        <v>110</v>
      </c>
      <c r="U26" s="158">
        <v>0</v>
      </c>
      <c r="V26" s="158">
        <f>ROUND(E26*U26,2)</f>
        <v>0</v>
      </c>
      <c r="W26" s="158"/>
      <c r="X26" s="158" t="s">
        <v>111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112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84" t="s">
        <v>360</v>
      </c>
      <c r="D27" s="160"/>
      <c r="E27" s="161">
        <v>92.4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9"/>
      <c r="Z27" s="149"/>
      <c r="AA27" s="149"/>
      <c r="AB27" s="149"/>
      <c r="AC27" s="149"/>
      <c r="AD27" s="149"/>
      <c r="AE27" s="149"/>
      <c r="AF27" s="149"/>
      <c r="AG27" s="149" t="s">
        <v>114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33.75" outlineLevel="1" x14ac:dyDescent="0.2">
      <c r="A28" s="169">
        <v>12</v>
      </c>
      <c r="B28" s="170" t="s">
        <v>159</v>
      </c>
      <c r="C28" s="183" t="s">
        <v>160</v>
      </c>
      <c r="D28" s="171" t="s">
        <v>129</v>
      </c>
      <c r="E28" s="172">
        <v>112.2</v>
      </c>
      <c r="F28" s="173"/>
      <c r="G28" s="174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21</v>
      </c>
      <c r="M28" s="158">
        <f>G28*(1+L28/100)</f>
        <v>0</v>
      </c>
      <c r="N28" s="158">
        <v>0</v>
      </c>
      <c r="O28" s="158">
        <f>ROUND(E28*N28,2)</f>
        <v>0</v>
      </c>
      <c r="P28" s="158">
        <v>0</v>
      </c>
      <c r="Q28" s="158">
        <f>ROUND(E28*P28,2)</f>
        <v>0</v>
      </c>
      <c r="R28" s="158"/>
      <c r="S28" s="158" t="s">
        <v>138</v>
      </c>
      <c r="T28" s="158" t="s">
        <v>110</v>
      </c>
      <c r="U28" s="158">
        <v>0</v>
      </c>
      <c r="V28" s="158">
        <f>ROUND(E28*U28,2)</f>
        <v>0</v>
      </c>
      <c r="W28" s="158"/>
      <c r="X28" s="158" t="s">
        <v>111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112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4" t="s">
        <v>361</v>
      </c>
      <c r="D29" s="160"/>
      <c r="E29" s="161">
        <v>19.8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49"/>
      <c r="Z29" s="149"/>
      <c r="AA29" s="149"/>
      <c r="AB29" s="149"/>
      <c r="AC29" s="149"/>
      <c r="AD29" s="149"/>
      <c r="AE29" s="149"/>
      <c r="AF29" s="149"/>
      <c r="AG29" s="149" t="s">
        <v>114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6"/>
      <c r="B30" s="157"/>
      <c r="C30" s="184" t="s">
        <v>362</v>
      </c>
      <c r="D30" s="160"/>
      <c r="E30" s="161">
        <v>92.4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49"/>
      <c r="Z30" s="149"/>
      <c r="AA30" s="149"/>
      <c r="AB30" s="149"/>
      <c r="AC30" s="149"/>
      <c r="AD30" s="149"/>
      <c r="AE30" s="149"/>
      <c r="AF30" s="149"/>
      <c r="AG30" s="149" t="s">
        <v>114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33.75" outlineLevel="1" x14ac:dyDescent="0.2">
      <c r="A31" s="169">
        <v>13</v>
      </c>
      <c r="B31" s="170" t="s">
        <v>166</v>
      </c>
      <c r="C31" s="183" t="s">
        <v>167</v>
      </c>
      <c r="D31" s="171" t="s">
        <v>129</v>
      </c>
      <c r="E31" s="172">
        <v>92.4</v>
      </c>
      <c r="F31" s="173"/>
      <c r="G31" s="174">
        <f>ROUND(E31*F31,2)</f>
        <v>0</v>
      </c>
      <c r="H31" s="159"/>
      <c r="I31" s="158">
        <f>ROUND(E31*H31,2)</f>
        <v>0</v>
      </c>
      <c r="J31" s="159"/>
      <c r="K31" s="158">
        <f>ROUND(E31*J31,2)</f>
        <v>0</v>
      </c>
      <c r="L31" s="158">
        <v>21</v>
      </c>
      <c r="M31" s="158">
        <f>G31*(1+L31/100)</f>
        <v>0</v>
      </c>
      <c r="N31" s="158">
        <v>0</v>
      </c>
      <c r="O31" s="158">
        <f>ROUND(E31*N31,2)</f>
        <v>0</v>
      </c>
      <c r="P31" s="158">
        <v>0</v>
      </c>
      <c r="Q31" s="158">
        <f>ROUND(E31*P31,2)</f>
        <v>0</v>
      </c>
      <c r="R31" s="158"/>
      <c r="S31" s="158" t="s">
        <v>138</v>
      </c>
      <c r="T31" s="158" t="s">
        <v>110</v>
      </c>
      <c r="U31" s="158">
        <v>0</v>
      </c>
      <c r="V31" s="158">
        <f>ROUND(E31*U31,2)</f>
        <v>0</v>
      </c>
      <c r="W31" s="158"/>
      <c r="X31" s="158" t="s">
        <v>111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112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4" t="s">
        <v>360</v>
      </c>
      <c r="D32" s="160"/>
      <c r="E32" s="161">
        <v>92.4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9"/>
      <c r="Z32" s="149"/>
      <c r="AA32" s="149"/>
      <c r="AB32" s="149"/>
      <c r="AC32" s="149"/>
      <c r="AD32" s="149"/>
      <c r="AE32" s="149"/>
      <c r="AF32" s="149"/>
      <c r="AG32" s="149" t="s">
        <v>114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45" outlineLevel="1" x14ac:dyDescent="0.2">
      <c r="A33" s="169">
        <v>14</v>
      </c>
      <c r="B33" s="170" t="s">
        <v>169</v>
      </c>
      <c r="C33" s="183" t="s">
        <v>170</v>
      </c>
      <c r="D33" s="171" t="s">
        <v>129</v>
      </c>
      <c r="E33" s="172">
        <v>79.2</v>
      </c>
      <c r="F33" s="173"/>
      <c r="G33" s="174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21</v>
      </c>
      <c r="M33" s="158">
        <f>G33*(1+L33/100)</f>
        <v>0</v>
      </c>
      <c r="N33" s="158">
        <v>0</v>
      </c>
      <c r="O33" s="158">
        <f>ROUND(E33*N33,2)</f>
        <v>0</v>
      </c>
      <c r="P33" s="158">
        <v>0</v>
      </c>
      <c r="Q33" s="158">
        <f>ROUND(E33*P33,2)</f>
        <v>0</v>
      </c>
      <c r="R33" s="158"/>
      <c r="S33" s="158" t="s">
        <v>138</v>
      </c>
      <c r="T33" s="158" t="s">
        <v>110</v>
      </c>
      <c r="U33" s="158">
        <v>0</v>
      </c>
      <c r="V33" s="158">
        <f>ROUND(E33*U33,2)</f>
        <v>0</v>
      </c>
      <c r="W33" s="158"/>
      <c r="X33" s="158" t="s">
        <v>111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112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184" t="s">
        <v>363</v>
      </c>
      <c r="D34" s="160"/>
      <c r="E34" s="161">
        <v>79.2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49"/>
      <c r="Z34" s="149"/>
      <c r="AA34" s="149"/>
      <c r="AB34" s="149"/>
      <c r="AC34" s="149"/>
      <c r="AD34" s="149"/>
      <c r="AE34" s="149"/>
      <c r="AF34" s="149"/>
      <c r="AG34" s="149" t="s">
        <v>114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ht="33.75" outlineLevel="1" x14ac:dyDescent="0.2">
      <c r="A35" s="169">
        <v>15</v>
      </c>
      <c r="B35" s="170" t="s">
        <v>175</v>
      </c>
      <c r="C35" s="183" t="s">
        <v>176</v>
      </c>
      <c r="D35" s="171" t="s">
        <v>108</v>
      </c>
      <c r="E35" s="172">
        <v>132</v>
      </c>
      <c r="F35" s="173"/>
      <c r="G35" s="174">
        <f>ROUND(E35*F35,2)</f>
        <v>0</v>
      </c>
      <c r="H35" s="159"/>
      <c r="I35" s="158">
        <f>ROUND(E35*H35,2)</f>
        <v>0</v>
      </c>
      <c r="J35" s="159"/>
      <c r="K35" s="158">
        <f>ROUND(E35*J35,2)</f>
        <v>0</v>
      </c>
      <c r="L35" s="158">
        <v>21</v>
      </c>
      <c r="M35" s="158">
        <f>G35*(1+L35/100)</f>
        <v>0</v>
      </c>
      <c r="N35" s="158">
        <v>0</v>
      </c>
      <c r="O35" s="158">
        <f>ROUND(E35*N35,2)</f>
        <v>0</v>
      </c>
      <c r="P35" s="158">
        <v>0</v>
      </c>
      <c r="Q35" s="158">
        <f>ROUND(E35*P35,2)</f>
        <v>0</v>
      </c>
      <c r="R35" s="158"/>
      <c r="S35" s="158" t="s">
        <v>138</v>
      </c>
      <c r="T35" s="158" t="s">
        <v>110</v>
      </c>
      <c r="U35" s="158">
        <v>0</v>
      </c>
      <c r="V35" s="158">
        <f>ROUND(E35*U35,2)</f>
        <v>0</v>
      </c>
      <c r="W35" s="158"/>
      <c r="X35" s="158" t="s">
        <v>111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112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4" t="s">
        <v>358</v>
      </c>
      <c r="D36" s="160"/>
      <c r="E36" s="161">
        <v>132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9"/>
      <c r="Z36" s="149"/>
      <c r="AA36" s="149"/>
      <c r="AB36" s="149"/>
      <c r="AC36" s="149"/>
      <c r="AD36" s="149"/>
      <c r="AE36" s="149"/>
      <c r="AF36" s="149"/>
      <c r="AG36" s="149" t="s">
        <v>114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33.75" outlineLevel="1" x14ac:dyDescent="0.2">
      <c r="A37" s="175">
        <v>16</v>
      </c>
      <c r="B37" s="176" t="s">
        <v>177</v>
      </c>
      <c r="C37" s="185" t="s">
        <v>178</v>
      </c>
      <c r="D37" s="177" t="s">
        <v>108</v>
      </c>
      <c r="E37" s="178">
        <v>132</v>
      </c>
      <c r="F37" s="179"/>
      <c r="G37" s="180">
        <f>ROUND(E37*F37,2)</f>
        <v>0</v>
      </c>
      <c r="H37" s="159"/>
      <c r="I37" s="158">
        <f>ROUND(E37*H37,2)</f>
        <v>0</v>
      </c>
      <c r="J37" s="159"/>
      <c r="K37" s="158">
        <f>ROUND(E37*J37,2)</f>
        <v>0</v>
      </c>
      <c r="L37" s="158">
        <v>21</v>
      </c>
      <c r="M37" s="158">
        <f>G37*(1+L37/100)</f>
        <v>0</v>
      </c>
      <c r="N37" s="158">
        <v>0</v>
      </c>
      <c r="O37" s="158">
        <f>ROUND(E37*N37,2)</f>
        <v>0</v>
      </c>
      <c r="P37" s="158">
        <v>0</v>
      </c>
      <c r="Q37" s="158">
        <f>ROUND(E37*P37,2)</f>
        <v>0</v>
      </c>
      <c r="R37" s="158"/>
      <c r="S37" s="158" t="s">
        <v>138</v>
      </c>
      <c r="T37" s="158" t="s">
        <v>110</v>
      </c>
      <c r="U37" s="158">
        <v>0</v>
      </c>
      <c r="V37" s="158">
        <f>ROUND(E37*U37,2)</f>
        <v>0</v>
      </c>
      <c r="W37" s="158"/>
      <c r="X37" s="158" t="s">
        <v>111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112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75">
        <v>17</v>
      </c>
      <c r="B38" s="176" t="s">
        <v>180</v>
      </c>
      <c r="C38" s="185" t="s">
        <v>181</v>
      </c>
      <c r="D38" s="177" t="s">
        <v>182</v>
      </c>
      <c r="E38" s="178">
        <v>5</v>
      </c>
      <c r="F38" s="179"/>
      <c r="G38" s="180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21</v>
      </c>
      <c r="M38" s="158">
        <f>G38*(1+L38/100)</f>
        <v>0</v>
      </c>
      <c r="N38" s="158">
        <v>1E-3</v>
      </c>
      <c r="O38" s="158">
        <f>ROUND(E38*N38,2)</f>
        <v>0.01</v>
      </c>
      <c r="P38" s="158">
        <v>0</v>
      </c>
      <c r="Q38" s="158">
        <f>ROUND(E38*P38,2)</f>
        <v>0</v>
      </c>
      <c r="R38" s="158" t="s">
        <v>183</v>
      </c>
      <c r="S38" s="158" t="s">
        <v>118</v>
      </c>
      <c r="T38" s="158" t="s">
        <v>110</v>
      </c>
      <c r="U38" s="158">
        <v>0</v>
      </c>
      <c r="V38" s="158">
        <f>ROUND(E38*U38,2)</f>
        <v>0</v>
      </c>
      <c r="W38" s="158"/>
      <c r="X38" s="158" t="s">
        <v>184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185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69">
        <v>18</v>
      </c>
      <c r="B39" s="170" t="s">
        <v>187</v>
      </c>
      <c r="C39" s="183" t="s">
        <v>188</v>
      </c>
      <c r="D39" s="171" t="s">
        <v>189</v>
      </c>
      <c r="E39" s="172">
        <v>150.47999999999999</v>
      </c>
      <c r="F39" s="173"/>
      <c r="G39" s="174">
        <f>ROUND(E39*F39,2)</f>
        <v>0</v>
      </c>
      <c r="H39" s="159"/>
      <c r="I39" s="158">
        <f>ROUND(E39*H39,2)</f>
        <v>0</v>
      </c>
      <c r="J39" s="159"/>
      <c r="K39" s="158">
        <f>ROUND(E39*J39,2)</f>
        <v>0</v>
      </c>
      <c r="L39" s="158">
        <v>21</v>
      </c>
      <c r="M39" s="158">
        <f>G39*(1+L39/100)</f>
        <v>0</v>
      </c>
      <c r="N39" s="158">
        <v>1</v>
      </c>
      <c r="O39" s="158">
        <f>ROUND(E39*N39,2)</f>
        <v>150.47999999999999</v>
      </c>
      <c r="P39" s="158">
        <v>0</v>
      </c>
      <c r="Q39" s="158">
        <f>ROUND(E39*P39,2)</f>
        <v>0</v>
      </c>
      <c r="R39" s="158" t="s">
        <v>183</v>
      </c>
      <c r="S39" s="158" t="s">
        <v>118</v>
      </c>
      <c r="T39" s="158" t="s">
        <v>110</v>
      </c>
      <c r="U39" s="158">
        <v>0</v>
      </c>
      <c r="V39" s="158">
        <f>ROUND(E39*U39,2)</f>
        <v>0</v>
      </c>
      <c r="W39" s="158"/>
      <c r="X39" s="158" t="s">
        <v>184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185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184" t="s">
        <v>364</v>
      </c>
      <c r="D40" s="160"/>
      <c r="E40" s="161">
        <v>150.47999999999999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49"/>
      <c r="Z40" s="149"/>
      <c r="AA40" s="149"/>
      <c r="AB40" s="149"/>
      <c r="AC40" s="149"/>
      <c r="AD40" s="149"/>
      <c r="AE40" s="149"/>
      <c r="AF40" s="149"/>
      <c r="AG40" s="149" t="s">
        <v>114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x14ac:dyDescent="0.2">
      <c r="A41" s="163" t="s">
        <v>104</v>
      </c>
      <c r="B41" s="164" t="s">
        <v>65</v>
      </c>
      <c r="C41" s="182" t="s">
        <v>66</v>
      </c>
      <c r="D41" s="165"/>
      <c r="E41" s="166"/>
      <c r="F41" s="167"/>
      <c r="G41" s="168">
        <f>SUMIF(AG42:AG43,"&lt;&gt;NOR",G42:G43)</f>
        <v>0</v>
      </c>
      <c r="H41" s="162"/>
      <c r="I41" s="162">
        <f>SUM(I42:I43)</f>
        <v>0</v>
      </c>
      <c r="J41" s="162"/>
      <c r="K41" s="162">
        <f>SUM(K42:K43)</f>
        <v>0</v>
      </c>
      <c r="L41" s="162"/>
      <c r="M41" s="162">
        <f>SUM(M42:M43)</f>
        <v>0</v>
      </c>
      <c r="N41" s="162"/>
      <c r="O41" s="162">
        <f>SUM(O42:O43)</f>
        <v>0</v>
      </c>
      <c r="P41" s="162"/>
      <c r="Q41" s="162">
        <f>SUM(Q42:Q43)</f>
        <v>0</v>
      </c>
      <c r="R41" s="162"/>
      <c r="S41" s="162"/>
      <c r="T41" s="162"/>
      <c r="U41" s="162"/>
      <c r="V41" s="162">
        <f>SUM(V42:V43)</f>
        <v>0</v>
      </c>
      <c r="W41" s="162"/>
      <c r="X41" s="162"/>
      <c r="AG41" t="s">
        <v>105</v>
      </c>
    </row>
    <row r="42" spans="1:60" ht="22.5" outlineLevel="1" x14ac:dyDescent="0.2">
      <c r="A42" s="169">
        <v>19</v>
      </c>
      <c r="B42" s="170" t="s">
        <v>191</v>
      </c>
      <c r="C42" s="183" t="s">
        <v>192</v>
      </c>
      <c r="D42" s="171" t="s">
        <v>125</v>
      </c>
      <c r="E42" s="172">
        <v>165</v>
      </c>
      <c r="F42" s="173"/>
      <c r="G42" s="174">
        <f>ROUND(E42*F42,2)</f>
        <v>0</v>
      </c>
      <c r="H42" s="159"/>
      <c r="I42" s="158">
        <f>ROUND(E42*H42,2)</f>
        <v>0</v>
      </c>
      <c r="J42" s="159"/>
      <c r="K42" s="158">
        <f>ROUND(E42*J42,2)</f>
        <v>0</v>
      </c>
      <c r="L42" s="158">
        <v>21</v>
      </c>
      <c r="M42" s="158">
        <f>G42*(1+L42/100)</f>
        <v>0</v>
      </c>
      <c r="N42" s="158">
        <v>0</v>
      </c>
      <c r="O42" s="158">
        <f>ROUND(E42*N42,2)</f>
        <v>0</v>
      </c>
      <c r="P42" s="158">
        <v>0</v>
      </c>
      <c r="Q42" s="158">
        <f>ROUND(E42*P42,2)</f>
        <v>0</v>
      </c>
      <c r="R42" s="158"/>
      <c r="S42" s="158" t="s">
        <v>138</v>
      </c>
      <c r="T42" s="158" t="s">
        <v>110</v>
      </c>
      <c r="U42" s="158">
        <v>0</v>
      </c>
      <c r="V42" s="158">
        <f>ROUND(E42*U42,2)</f>
        <v>0</v>
      </c>
      <c r="W42" s="158"/>
      <c r="X42" s="158" t="s">
        <v>111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112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4" t="s">
        <v>365</v>
      </c>
      <c r="D43" s="160"/>
      <c r="E43" s="161">
        <v>165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49"/>
      <c r="Z43" s="149"/>
      <c r="AA43" s="149"/>
      <c r="AB43" s="149"/>
      <c r="AC43" s="149"/>
      <c r="AD43" s="149"/>
      <c r="AE43" s="149"/>
      <c r="AF43" s="149"/>
      <c r="AG43" s="149" t="s">
        <v>114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x14ac:dyDescent="0.2">
      <c r="A44" s="163" t="s">
        <v>104</v>
      </c>
      <c r="B44" s="164" t="s">
        <v>67</v>
      </c>
      <c r="C44" s="182" t="s">
        <v>68</v>
      </c>
      <c r="D44" s="165"/>
      <c r="E44" s="166"/>
      <c r="F44" s="167"/>
      <c r="G44" s="168">
        <f>SUMIF(AG45:AG46,"&lt;&gt;NOR",G45:G46)</f>
        <v>0</v>
      </c>
      <c r="H44" s="162"/>
      <c r="I44" s="162">
        <f>SUM(I45:I46)</f>
        <v>0</v>
      </c>
      <c r="J44" s="162"/>
      <c r="K44" s="162">
        <f>SUM(K45:K46)</f>
        <v>0</v>
      </c>
      <c r="L44" s="162"/>
      <c r="M44" s="162">
        <f>SUM(M45:M46)</f>
        <v>0</v>
      </c>
      <c r="N44" s="162"/>
      <c r="O44" s="162">
        <f>SUM(O45:O46)</f>
        <v>24.96</v>
      </c>
      <c r="P44" s="162"/>
      <c r="Q44" s="162">
        <f>SUM(Q45:Q46)</f>
        <v>0</v>
      </c>
      <c r="R44" s="162"/>
      <c r="S44" s="162"/>
      <c r="T44" s="162"/>
      <c r="U44" s="162"/>
      <c r="V44" s="162">
        <f>SUM(V45:V46)</f>
        <v>17.38</v>
      </c>
      <c r="W44" s="162"/>
      <c r="X44" s="162"/>
      <c r="AG44" t="s">
        <v>105</v>
      </c>
    </row>
    <row r="45" spans="1:60" ht="22.5" outlineLevel="1" x14ac:dyDescent="0.2">
      <c r="A45" s="169">
        <v>20</v>
      </c>
      <c r="B45" s="170" t="s">
        <v>193</v>
      </c>
      <c r="C45" s="183" t="s">
        <v>194</v>
      </c>
      <c r="D45" s="171" t="s">
        <v>129</v>
      </c>
      <c r="E45" s="172">
        <v>13.2</v>
      </c>
      <c r="F45" s="173"/>
      <c r="G45" s="174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21</v>
      </c>
      <c r="M45" s="158">
        <f>G45*(1+L45/100)</f>
        <v>0</v>
      </c>
      <c r="N45" s="158">
        <v>1.8907700000000001</v>
      </c>
      <c r="O45" s="158">
        <f>ROUND(E45*N45,2)</f>
        <v>24.96</v>
      </c>
      <c r="P45" s="158">
        <v>0</v>
      </c>
      <c r="Q45" s="158">
        <f>ROUND(E45*P45,2)</f>
        <v>0</v>
      </c>
      <c r="R45" s="158"/>
      <c r="S45" s="158" t="s">
        <v>118</v>
      </c>
      <c r="T45" s="158" t="s">
        <v>110</v>
      </c>
      <c r="U45" s="158">
        <v>1.3169999999999999</v>
      </c>
      <c r="V45" s="158">
        <f>ROUND(E45*U45,2)</f>
        <v>17.38</v>
      </c>
      <c r="W45" s="158"/>
      <c r="X45" s="158" t="s">
        <v>111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112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84" t="s">
        <v>366</v>
      </c>
      <c r="D46" s="160"/>
      <c r="E46" s="161">
        <v>13.2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49"/>
      <c r="Z46" s="149"/>
      <c r="AA46" s="149"/>
      <c r="AB46" s="149"/>
      <c r="AC46" s="149"/>
      <c r="AD46" s="149"/>
      <c r="AE46" s="149"/>
      <c r="AF46" s="149"/>
      <c r="AG46" s="149" t="s">
        <v>114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x14ac:dyDescent="0.2">
      <c r="A47" s="163" t="s">
        <v>104</v>
      </c>
      <c r="B47" s="164" t="s">
        <v>71</v>
      </c>
      <c r="C47" s="182" t="s">
        <v>72</v>
      </c>
      <c r="D47" s="165"/>
      <c r="E47" s="166"/>
      <c r="F47" s="167"/>
      <c r="G47" s="168">
        <f>SUMIF(AG48:AG58,"&lt;&gt;NOR",G48:G58)</f>
        <v>0</v>
      </c>
      <c r="H47" s="162"/>
      <c r="I47" s="162">
        <f>SUM(I48:I58)</f>
        <v>0</v>
      </c>
      <c r="J47" s="162"/>
      <c r="K47" s="162">
        <f>SUM(K48:K58)</f>
        <v>0</v>
      </c>
      <c r="L47" s="162"/>
      <c r="M47" s="162">
        <f>SUM(M48:M58)</f>
        <v>0</v>
      </c>
      <c r="N47" s="162"/>
      <c r="O47" s="162">
        <f>SUM(O48:O58)</f>
        <v>1.8800000000000001</v>
      </c>
      <c r="P47" s="162"/>
      <c r="Q47" s="162">
        <f>SUM(Q48:Q58)</f>
        <v>0</v>
      </c>
      <c r="R47" s="162"/>
      <c r="S47" s="162"/>
      <c r="T47" s="162"/>
      <c r="U47" s="162"/>
      <c r="V47" s="162">
        <f>SUM(V48:V58)</f>
        <v>0</v>
      </c>
      <c r="W47" s="162"/>
      <c r="X47" s="162"/>
      <c r="AG47" t="s">
        <v>105</v>
      </c>
    </row>
    <row r="48" spans="1:60" outlineLevel="1" x14ac:dyDescent="0.2">
      <c r="A48" s="169">
        <v>21</v>
      </c>
      <c r="B48" s="170" t="s">
        <v>301</v>
      </c>
      <c r="C48" s="183" t="s">
        <v>302</v>
      </c>
      <c r="D48" s="171" t="s">
        <v>125</v>
      </c>
      <c r="E48" s="172">
        <v>165</v>
      </c>
      <c r="F48" s="173"/>
      <c r="G48" s="174">
        <f>ROUND(E48*F48,2)</f>
        <v>0</v>
      </c>
      <c r="H48" s="159"/>
      <c r="I48" s="158">
        <f>ROUND(E48*H48,2)</f>
        <v>0</v>
      </c>
      <c r="J48" s="159"/>
      <c r="K48" s="158">
        <f>ROUND(E48*J48,2)</f>
        <v>0</v>
      </c>
      <c r="L48" s="158">
        <v>21</v>
      </c>
      <c r="M48" s="158">
        <f>G48*(1+L48/100)</f>
        <v>0</v>
      </c>
      <c r="N48" s="158">
        <v>1.0000000000000001E-5</v>
      </c>
      <c r="O48" s="158">
        <f>ROUND(E48*N48,2)</f>
        <v>0</v>
      </c>
      <c r="P48" s="158">
        <v>0</v>
      </c>
      <c r="Q48" s="158">
        <f>ROUND(E48*P48,2)</f>
        <v>0</v>
      </c>
      <c r="R48" s="158"/>
      <c r="S48" s="158" t="s">
        <v>138</v>
      </c>
      <c r="T48" s="158" t="s">
        <v>110</v>
      </c>
      <c r="U48" s="158">
        <v>0</v>
      </c>
      <c r="V48" s="158">
        <f>ROUND(E48*U48,2)</f>
        <v>0</v>
      </c>
      <c r="W48" s="158"/>
      <c r="X48" s="158" t="s">
        <v>111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112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84" t="s">
        <v>365</v>
      </c>
      <c r="D49" s="160"/>
      <c r="E49" s="161">
        <v>165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49"/>
      <c r="Z49" s="149"/>
      <c r="AA49" s="149"/>
      <c r="AB49" s="149"/>
      <c r="AC49" s="149"/>
      <c r="AD49" s="149"/>
      <c r="AE49" s="149"/>
      <c r="AF49" s="149"/>
      <c r="AG49" s="149" t="s">
        <v>114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ht="22.5" outlineLevel="1" x14ac:dyDescent="0.2">
      <c r="A50" s="175">
        <v>22</v>
      </c>
      <c r="B50" s="176" t="s">
        <v>303</v>
      </c>
      <c r="C50" s="185" t="s">
        <v>304</v>
      </c>
      <c r="D50" s="177" t="s">
        <v>198</v>
      </c>
      <c r="E50" s="178">
        <v>11</v>
      </c>
      <c r="F50" s="179"/>
      <c r="G50" s="180">
        <f t="shared" ref="G50:G56" si="0">ROUND(E50*F50,2)</f>
        <v>0</v>
      </c>
      <c r="H50" s="159"/>
      <c r="I50" s="158">
        <f t="shared" ref="I50:I56" si="1">ROUND(E50*H50,2)</f>
        <v>0</v>
      </c>
      <c r="J50" s="159"/>
      <c r="K50" s="158">
        <f t="shared" ref="K50:K56" si="2">ROUND(E50*J50,2)</f>
        <v>0</v>
      </c>
      <c r="L50" s="158">
        <v>21</v>
      </c>
      <c r="M50" s="158">
        <f t="shared" ref="M50:M56" si="3">G50*(1+L50/100)</f>
        <v>0</v>
      </c>
      <c r="N50" s="158">
        <v>0</v>
      </c>
      <c r="O50" s="158">
        <f t="shared" ref="O50:O56" si="4">ROUND(E50*N50,2)</f>
        <v>0</v>
      </c>
      <c r="P50" s="158">
        <v>0</v>
      </c>
      <c r="Q50" s="158">
        <f t="shared" ref="Q50:Q56" si="5">ROUND(E50*P50,2)</f>
        <v>0</v>
      </c>
      <c r="R50" s="158"/>
      <c r="S50" s="158" t="s">
        <v>138</v>
      </c>
      <c r="T50" s="158" t="s">
        <v>110</v>
      </c>
      <c r="U50" s="158">
        <v>0</v>
      </c>
      <c r="V50" s="158">
        <f t="shared" ref="V50:V56" si="6">ROUND(E50*U50,2)</f>
        <v>0</v>
      </c>
      <c r="W50" s="158"/>
      <c r="X50" s="158" t="s">
        <v>111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112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ht="33.75" outlineLevel="1" x14ac:dyDescent="0.2">
      <c r="A51" s="175">
        <v>23</v>
      </c>
      <c r="B51" s="176" t="s">
        <v>305</v>
      </c>
      <c r="C51" s="185" t="s">
        <v>306</v>
      </c>
      <c r="D51" s="177" t="s">
        <v>198</v>
      </c>
      <c r="E51" s="178">
        <v>11</v>
      </c>
      <c r="F51" s="179"/>
      <c r="G51" s="180">
        <f t="shared" si="0"/>
        <v>0</v>
      </c>
      <c r="H51" s="159"/>
      <c r="I51" s="158">
        <f t="shared" si="1"/>
        <v>0</v>
      </c>
      <c r="J51" s="159"/>
      <c r="K51" s="158">
        <f t="shared" si="2"/>
        <v>0</v>
      </c>
      <c r="L51" s="158">
        <v>21</v>
      </c>
      <c r="M51" s="158">
        <f t="shared" si="3"/>
        <v>0</v>
      </c>
      <c r="N51" s="158">
        <v>4.0050000000000002E-2</v>
      </c>
      <c r="O51" s="158">
        <f t="shared" si="4"/>
        <v>0.44</v>
      </c>
      <c r="P51" s="158">
        <v>0</v>
      </c>
      <c r="Q51" s="158">
        <f t="shared" si="5"/>
        <v>0</v>
      </c>
      <c r="R51" s="158"/>
      <c r="S51" s="158" t="s">
        <v>138</v>
      </c>
      <c r="T51" s="158" t="s">
        <v>110</v>
      </c>
      <c r="U51" s="158">
        <v>0</v>
      </c>
      <c r="V51" s="158">
        <f t="shared" si="6"/>
        <v>0</v>
      </c>
      <c r="W51" s="158"/>
      <c r="X51" s="158" t="s">
        <v>111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112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33.75" outlineLevel="1" x14ac:dyDescent="0.2">
      <c r="A52" s="175">
        <v>24</v>
      </c>
      <c r="B52" s="176" t="s">
        <v>307</v>
      </c>
      <c r="C52" s="185" t="s">
        <v>367</v>
      </c>
      <c r="D52" s="177" t="s">
        <v>198</v>
      </c>
      <c r="E52" s="178">
        <v>11</v>
      </c>
      <c r="F52" s="179"/>
      <c r="G52" s="180">
        <f t="shared" si="0"/>
        <v>0</v>
      </c>
      <c r="H52" s="159"/>
      <c r="I52" s="158">
        <f t="shared" si="1"/>
        <v>0</v>
      </c>
      <c r="J52" s="159"/>
      <c r="K52" s="158">
        <f t="shared" si="2"/>
        <v>0</v>
      </c>
      <c r="L52" s="158">
        <v>21</v>
      </c>
      <c r="M52" s="158">
        <f t="shared" si="3"/>
        <v>0</v>
      </c>
      <c r="N52" s="158">
        <v>5.9800000000000001E-3</v>
      </c>
      <c r="O52" s="158">
        <f t="shared" si="4"/>
        <v>7.0000000000000007E-2</v>
      </c>
      <c r="P52" s="158">
        <v>0</v>
      </c>
      <c r="Q52" s="158">
        <f t="shared" si="5"/>
        <v>0</v>
      </c>
      <c r="R52" s="158"/>
      <c r="S52" s="158" t="s">
        <v>138</v>
      </c>
      <c r="T52" s="158" t="s">
        <v>110</v>
      </c>
      <c r="U52" s="158">
        <v>0</v>
      </c>
      <c r="V52" s="158">
        <f t="shared" si="6"/>
        <v>0</v>
      </c>
      <c r="W52" s="158"/>
      <c r="X52" s="158" t="s">
        <v>111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112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ht="33.75" outlineLevel="1" x14ac:dyDescent="0.2">
      <c r="A53" s="175">
        <v>25</v>
      </c>
      <c r="B53" s="176" t="s">
        <v>309</v>
      </c>
      <c r="C53" s="185" t="s">
        <v>368</v>
      </c>
      <c r="D53" s="177" t="s">
        <v>198</v>
      </c>
      <c r="E53" s="178">
        <v>11</v>
      </c>
      <c r="F53" s="179"/>
      <c r="G53" s="180">
        <f t="shared" si="0"/>
        <v>0</v>
      </c>
      <c r="H53" s="159"/>
      <c r="I53" s="158">
        <f t="shared" si="1"/>
        <v>0</v>
      </c>
      <c r="J53" s="159"/>
      <c r="K53" s="158">
        <f t="shared" si="2"/>
        <v>0</v>
      </c>
      <c r="L53" s="158">
        <v>21</v>
      </c>
      <c r="M53" s="158">
        <f t="shared" si="3"/>
        <v>0</v>
      </c>
      <c r="N53" s="158">
        <v>0</v>
      </c>
      <c r="O53" s="158">
        <f t="shared" si="4"/>
        <v>0</v>
      </c>
      <c r="P53" s="158">
        <v>0</v>
      </c>
      <c r="Q53" s="158">
        <f t="shared" si="5"/>
        <v>0</v>
      </c>
      <c r="R53" s="158"/>
      <c r="S53" s="158" t="s">
        <v>138</v>
      </c>
      <c r="T53" s="158" t="s">
        <v>110</v>
      </c>
      <c r="U53" s="158">
        <v>0</v>
      </c>
      <c r="V53" s="158">
        <f t="shared" si="6"/>
        <v>0</v>
      </c>
      <c r="W53" s="158"/>
      <c r="X53" s="158" t="s">
        <v>111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112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ht="33.75" outlineLevel="1" x14ac:dyDescent="0.2">
      <c r="A54" s="175">
        <v>26</v>
      </c>
      <c r="B54" s="176" t="s">
        <v>311</v>
      </c>
      <c r="C54" s="185" t="s">
        <v>369</v>
      </c>
      <c r="D54" s="177" t="s">
        <v>198</v>
      </c>
      <c r="E54" s="178">
        <v>11</v>
      </c>
      <c r="F54" s="179"/>
      <c r="G54" s="180">
        <f t="shared" si="0"/>
        <v>0</v>
      </c>
      <c r="H54" s="159"/>
      <c r="I54" s="158">
        <f t="shared" si="1"/>
        <v>0</v>
      </c>
      <c r="J54" s="159"/>
      <c r="K54" s="158">
        <f t="shared" si="2"/>
        <v>0</v>
      </c>
      <c r="L54" s="158">
        <v>21</v>
      </c>
      <c r="M54" s="158">
        <f t="shared" si="3"/>
        <v>0</v>
      </c>
      <c r="N54" s="158">
        <v>3.7249999999999998E-2</v>
      </c>
      <c r="O54" s="158">
        <f t="shared" si="4"/>
        <v>0.41</v>
      </c>
      <c r="P54" s="158">
        <v>0</v>
      </c>
      <c r="Q54" s="158">
        <f t="shared" si="5"/>
        <v>0</v>
      </c>
      <c r="R54" s="158"/>
      <c r="S54" s="158" t="s">
        <v>138</v>
      </c>
      <c r="T54" s="158" t="s">
        <v>110</v>
      </c>
      <c r="U54" s="158">
        <v>0</v>
      </c>
      <c r="V54" s="158">
        <f t="shared" si="6"/>
        <v>0</v>
      </c>
      <c r="W54" s="158"/>
      <c r="X54" s="158" t="s">
        <v>111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112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ht="22.5" outlineLevel="1" x14ac:dyDescent="0.2">
      <c r="A55" s="175">
        <v>27</v>
      </c>
      <c r="B55" s="176" t="s">
        <v>240</v>
      </c>
      <c r="C55" s="185" t="s">
        <v>241</v>
      </c>
      <c r="D55" s="177" t="s">
        <v>125</v>
      </c>
      <c r="E55" s="178">
        <v>165</v>
      </c>
      <c r="F55" s="179"/>
      <c r="G55" s="180">
        <f t="shared" si="0"/>
        <v>0</v>
      </c>
      <c r="H55" s="159"/>
      <c r="I55" s="158">
        <f t="shared" si="1"/>
        <v>0</v>
      </c>
      <c r="J55" s="159"/>
      <c r="K55" s="158">
        <f t="shared" si="2"/>
        <v>0</v>
      </c>
      <c r="L55" s="158">
        <v>21</v>
      </c>
      <c r="M55" s="158">
        <f t="shared" si="3"/>
        <v>0</v>
      </c>
      <c r="N55" s="158">
        <v>1.2999999999999999E-4</v>
      </c>
      <c r="O55" s="158">
        <f t="shared" si="4"/>
        <v>0.02</v>
      </c>
      <c r="P55" s="158">
        <v>0</v>
      </c>
      <c r="Q55" s="158">
        <f t="shared" si="5"/>
        <v>0</v>
      </c>
      <c r="R55" s="158"/>
      <c r="S55" s="158" t="s">
        <v>138</v>
      </c>
      <c r="T55" s="158" t="s">
        <v>110</v>
      </c>
      <c r="U55" s="158">
        <v>0</v>
      </c>
      <c r="V55" s="158">
        <f t="shared" si="6"/>
        <v>0</v>
      </c>
      <c r="W55" s="158"/>
      <c r="X55" s="158" t="s">
        <v>111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112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ht="22.5" outlineLevel="1" x14ac:dyDescent="0.2">
      <c r="A56" s="169">
        <v>28</v>
      </c>
      <c r="B56" s="170" t="s">
        <v>313</v>
      </c>
      <c r="C56" s="183" t="s">
        <v>314</v>
      </c>
      <c r="D56" s="171" t="s">
        <v>198</v>
      </c>
      <c r="E56" s="172">
        <v>30.25</v>
      </c>
      <c r="F56" s="173"/>
      <c r="G56" s="174">
        <f t="shared" si="0"/>
        <v>0</v>
      </c>
      <c r="H56" s="159"/>
      <c r="I56" s="158">
        <f t="shared" si="1"/>
        <v>0</v>
      </c>
      <c r="J56" s="159"/>
      <c r="K56" s="158">
        <f t="shared" si="2"/>
        <v>0</v>
      </c>
      <c r="L56" s="158">
        <v>21</v>
      </c>
      <c r="M56" s="158">
        <f t="shared" si="3"/>
        <v>0</v>
      </c>
      <c r="N56" s="158">
        <v>3.0599999999999999E-2</v>
      </c>
      <c r="O56" s="158">
        <f t="shared" si="4"/>
        <v>0.93</v>
      </c>
      <c r="P56" s="158">
        <v>0</v>
      </c>
      <c r="Q56" s="158">
        <f t="shared" si="5"/>
        <v>0</v>
      </c>
      <c r="R56" s="158"/>
      <c r="S56" s="158" t="s">
        <v>233</v>
      </c>
      <c r="T56" s="158" t="s">
        <v>228</v>
      </c>
      <c r="U56" s="158">
        <v>0</v>
      </c>
      <c r="V56" s="158">
        <f t="shared" si="6"/>
        <v>0</v>
      </c>
      <c r="W56" s="158"/>
      <c r="X56" s="158" t="s">
        <v>184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185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84" t="s">
        <v>370</v>
      </c>
      <c r="D57" s="160"/>
      <c r="E57" s="161">
        <v>30.25</v>
      </c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49"/>
      <c r="Z57" s="149"/>
      <c r="AA57" s="149"/>
      <c r="AB57" s="149"/>
      <c r="AC57" s="149"/>
      <c r="AD57" s="149"/>
      <c r="AE57" s="149"/>
      <c r="AF57" s="149"/>
      <c r="AG57" s="149" t="s">
        <v>114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75">
        <v>29</v>
      </c>
      <c r="B58" s="176" t="s">
        <v>316</v>
      </c>
      <c r="C58" s="185" t="s">
        <v>317</v>
      </c>
      <c r="D58" s="177" t="s">
        <v>198</v>
      </c>
      <c r="E58" s="178">
        <v>11</v>
      </c>
      <c r="F58" s="179"/>
      <c r="G58" s="180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21</v>
      </c>
      <c r="M58" s="158">
        <f>G58*(1+L58/100)</f>
        <v>0</v>
      </c>
      <c r="N58" s="158">
        <v>8.0000000000000004E-4</v>
      </c>
      <c r="O58" s="158">
        <f>ROUND(E58*N58,2)</f>
        <v>0.01</v>
      </c>
      <c r="P58" s="158">
        <v>0</v>
      </c>
      <c r="Q58" s="158">
        <f>ROUND(E58*P58,2)</f>
        <v>0</v>
      </c>
      <c r="R58" s="158"/>
      <c r="S58" s="158" t="s">
        <v>138</v>
      </c>
      <c r="T58" s="158" t="s">
        <v>110</v>
      </c>
      <c r="U58" s="158">
        <v>0</v>
      </c>
      <c r="V58" s="158">
        <f>ROUND(E58*U58,2)</f>
        <v>0</v>
      </c>
      <c r="W58" s="158"/>
      <c r="X58" s="158" t="s">
        <v>184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185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x14ac:dyDescent="0.2">
      <c r="A59" s="163" t="s">
        <v>104</v>
      </c>
      <c r="B59" s="164" t="s">
        <v>75</v>
      </c>
      <c r="C59" s="182" t="s">
        <v>76</v>
      </c>
      <c r="D59" s="165"/>
      <c r="E59" s="166"/>
      <c r="F59" s="167"/>
      <c r="G59" s="168">
        <f>SUMIF(AG60:AG60,"&lt;&gt;NOR",G60:G60)</f>
        <v>0</v>
      </c>
      <c r="H59" s="162"/>
      <c r="I59" s="162">
        <f>SUM(I60:I60)</f>
        <v>0</v>
      </c>
      <c r="J59" s="162"/>
      <c r="K59" s="162">
        <f>SUM(K60:K60)</f>
        <v>0</v>
      </c>
      <c r="L59" s="162"/>
      <c r="M59" s="162">
        <f>SUM(M60:M60)</f>
        <v>0</v>
      </c>
      <c r="N59" s="162"/>
      <c r="O59" s="162">
        <f>SUM(O60:O60)</f>
        <v>0</v>
      </c>
      <c r="P59" s="162"/>
      <c r="Q59" s="162">
        <f>SUM(Q60:Q60)</f>
        <v>0</v>
      </c>
      <c r="R59" s="162"/>
      <c r="S59" s="162"/>
      <c r="T59" s="162"/>
      <c r="U59" s="162"/>
      <c r="V59" s="162">
        <f>SUM(V60:V60)</f>
        <v>37.5</v>
      </c>
      <c r="W59" s="162"/>
      <c r="X59" s="162"/>
      <c r="AG59" t="s">
        <v>105</v>
      </c>
    </row>
    <row r="60" spans="1:60" outlineLevel="1" x14ac:dyDescent="0.2">
      <c r="A60" s="169">
        <v>30</v>
      </c>
      <c r="B60" s="170" t="s">
        <v>278</v>
      </c>
      <c r="C60" s="183" t="s">
        <v>279</v>
      </c>
      <c r="D60" s="171" t="s">
        <v>189</v>
      </c>
      <c r="E60" s="172">
        <v>177.31679</v>
      </c>
      <c r="F60" s="173"/>
      <c r="G60" s="174">
        <f>ROUND(E60*F60,2)</f>
        <v>0</v>
      </c>
      <c r="H60" s="159"/>
      <c r="I60" s="158">
        <f>ROUND(E60*H60,2)</f>
        <v>0</v>
      </c>
      <c r="J60" s="159"/>
      <c r="K60" s="158">
        <f>ROUND(E60*J60,2)</f>
        <v>0</v>
      </c>
      <c r="L60" s="158">
        <v>21</v>
      </c>
      <c r="M60" s="158">
        <f>G60*(1+L60/100)</f>
        <v>0</v>
      </c>
      <c r="N60" s="158">
        <v>0</v>
      </c>
      <c r="O60" s="158">
        <f>ROUND(E60*N60,2)</f>
        <v>0</v>
      </c>
      <c r="P60" s="158">
        <v>0</v>
      </c>
      <c r="Q60" s="158">
        <f>ROUND(E60*P60,2)</f>
        <v>0</v>
      </c>
      <c r="R60" s="158"/>
      <c r="S60" s="158" t="s">
        <v>118</v>
      </c>
      <c r="T60" s="158" t="s">
        <v>228</v>
      </c>
      <c r="U60" s="158">
        <v>0.21149999999999999</v>
      </c>
      <c r="V60" s="158">
        <f>ROUND(E60*U60,2)</f>
        <v>37.5</v>
      </c>
      <c r="W60" s="158"/>
      <c r="X60" s="158" t="s">
        <v>280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281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x14ac:dyDescent="0.2">
      <c r="A61" s="3"/>
      <c r="B61" s="4"/>
      <c r="C61" s="186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E61">
        <v>15</v>
      </c>
      <c r="AF61">
        <v>21</v>
      </c>
      <c r="AG61" t="s">
        <v>91</v>
      </c>
    </row>
    <row r="62" spans="1:60" x14ac:dyDescent="0.2">
      <c r="A62" s="152"/>
      <c r="B62" s="153" t="s">
        <v>31</v>
      </c>
      <c r="C62" s="187"/>
      <c r="D62" s="154"/>
      <c r="E62" s="155"/>
      <c r="F62" s="155"/>
      <c r="G62" s="181">
        <f>G8+G41+G44+G47+G59</f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AE62">
        <f>SUMIF(L7:L60,AE61,G7:G60)</f>
        <v>0</v>
      </c>
      <c r="AF62">
        <f>SUMIF(L7:L60,AF61,G7:G60)</f>
        <v>0</v>
      </c>
      <c r="AG62" t="s">
        <v>282</v>
      </c>
    </row>
    <row r="63" spans="1:60" x14ac:dyDescent="0.2">
      <c r="A63" s="3"/>
      <c r="B63" s="4"/>
      <c r="C63" s="186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60" x14ac:dyDescent="0.2">
      <c r="A64" s="3"/>
      <c r="B64" s="4"/>
      <c r="C64" s="186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33" x14ac:dyDescent="0.2">
      <c r="A65" s="252" t="s">
        <v>283</v>
      </c>
      <c r="B65" s="252"/>
      <c r="C65" s="253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33" x14ac:dyDescent="0.2">
      <c r="A66" s="254"/>
      <c r="B66" s="255"/>
      <c r="C66" s="256"/>
      <c r="D66" s="255"/>
      <c r="E66" s="255"/>
      <c r="F66" s="255"/>
      <c r="G66" s="25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AG66" t="s">
        <v>284</v>
      </c>
    </row>
    <row r="67" spans="1:33" x14ac:dyDescent="0.2">
      <c r="A67" s="258"/>
      <c r="B67" s="259"/>
      <c r="C67" s="260"/>
      <c r="D67" s="259"/>
      <c r="E67" s="259"/>
      <c r="F67" s="259"/>
      <c r="G67" s="26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33" x14ac:dyDescent="0.2">
      <c r="A68" s="258"/>
      <c r="B68" s="259"/>
      <c r="C68" s="260"/>
      <c r="D68" s="259"/>
      <c r="E68" s="259"/>
      <c r="F68" s="259"/>
      <c r="G68" s="26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33" x14ac:dyDescent="0.2">
      <c r="A69" s="258"/>
      <c r="B69" s="259"/>
      <c r="C69" s="260"/>
      <c r="D69" s="259"/>
      <c r="E69" s="259"/>
      <c r="F69" s="259"/>
      <c r="G69" s="26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33" x14ac:dyDescent="0.2">
      <c r="A70" s="262"/>
      <c r="B70" s="263"/>
      <c r="C70" s="264"/>
      <c r="D70" s="263"/>
      <c r="E70" s="263"/>
      <c r="F70" s="263"/>
      <c r="G70" s="26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33" x14ac:dyDescent="0.2">
      <c r="A71" s="3"/>
      <c r="B71" s="4"/>
      <c r="C71" s="186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33" x14ac:dyDescent="0.2">
      <c r="C72" s="188"/>
      <c r="D72" s="10"/>
      <c r="AG72" t="s">
        <v>285</v>
      </c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66:G70"/>
    <mergeCell ref="A1:G1"/>
    <mergeCell ref="C2:G2"/>
    <mergeCell ref="C3:G3"/>
    <mergeCell ref="C4:G4"/>
    <mergeCell ref="A65:C6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B4" sqref="B4"/>
    </sheetView>
  </sheetViews>
  <sheetFormatPr defaultRowHeight="12.75" outlineLevelRow="1" x14ac:dyDescent="0.2"/>
  <cols>
    <col min="1" max="1" width="3.42578125" customWidth="1"/>
    <col min="2" max="2" width="12.7109375" style="123" customWidth="1"/>
    <col min="3" max="3" width="38.28515625" style="123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5" t="s">
        <v>7</v>
      </c>
      <c r="B1" s="245"/>
      <c r="C1" s="245"/>
      <c r="D1" s="245"/>
      <c r="E1" s="245"/>
      <c r="F1" s="245"/>
      <c r="G1" s="245"/>
      <c r="AG1" t="s">
        <v>79</v>
      </c>
    </row>
    <row r="2" spans="1:60" ht="25.15" customHeight="1" x14ac:dyDescent="0.2">
      <c r="A2" s="141" t="s">
        <v>8</v>
      </c>
      <c r="B2" s="49"/>
      <c r="C2" s="246" t="s">
        <v>43</v>
      </c>
      <c r="D2" s="247"/>
      <c r="E2" s="247"/>
      <c r="F2" s="247"/>
      <c r="G2" s="248"/>
      <c r="AG2" t="s">
        <v>80</v>
      </c>
    </row>
    <row r="3" spans="1:60" ht="25.15" customHeight="1" x14ac:dyDescent="0.2">
      <c r="A3" s="141" t="s">
        <v>9</v>
      </c>
      <c r="B3" s="49"/>
      <c r="C3" s="246" t="s">
        <v>30</v>
      </c>
      <c r="D3" s="247"/>
      <c r="E3" s="247"/>
      <c r="F3" s="247"/>
      <c r="G3" s="248"/>
      <c r="AC3" s="123" t="s">
        <v>80</v>
      </c>
      <c r="AG3" t="s">
        <v>81</v>
      </c>
    </row>
    <row r="4" spans="1:60" ht="25.15" customHeight="1" x14ac:dyDescent="0.2">
      <c r="A4" s="142" t="s">
        <v>10</v>
      </c>
      <c r="B4" s="143"/>
      <c r="C4" s="249" t="s">
        <v>30</v>
      </c>
      <c r="D4" s="250"/>
      <c r="E4" s="250"/>
      <c r="F4" s="250"/>
      <c r="G4" s="251"/>
      <c r="AG4" t="s">
        <v>82</v>
      </c>
    </row>
    <row r="5" spans="1:60" x14ac:dyDescent="0.2">
      <c r="D5" s="10"/>
    </row>
    <row r="6" spans="1:60" ht="38.25" x14ac:dyDescent="0.2">
      <c r="A6" s="145" t="s">
        <v>83</v>
      </c>
      <c r="B6" s="147" t="s">
        <v>84</v>
      </c>
      <c r="C6" s="147" t="s">
        <v>85</v>
      </c>
      <c r="D6" s="146" t="s">
        <v>86</v>
      </c>
      <c r="E6" s="145" t="s">
        <v>87</v>
      </c>
      <c r="F6" s="144" t="s">
        <v>88</v>
      </c>
      <c r="G6" s="145" t="s">
        <v>31</v>
      </c>
      <c r="H6" s="148" t="s">
        <v>32</v>
      </c>
      <c r="I6" s="148" t="s">
        <v>89</v>
      </c>
      <c r="J6" s="148" t="s">
        <v>33</v>
      </c>
      <c r="K6" s="148" t="s">
        <v>90</v>
      </c>
      <c r="L6" s="148" t="s">
        <v>91</v>
      </c>
      <c r="M6" s="148" t="s">
        <v>92</v>
      </c>
      <c r="N6" s="148" t="s">
        <v>93</v>
      </c>
      <c r="O6" s="148" t="s">
        <v>94</v>
      </c>
      <c r="P6" s="148" t="s">
        <v>95</v>
      </c>
      <c r="Q6" s="148" t="s">
        <v>96</v>
      </c>
      <c r="R6" s="148" t="s">
        <v>97</v>
      </c>
      <c r="S6" s="148" t="s">
        <v>98</v>
      </c>
      <c r="T6" s="148" t="s">
        <v>99</v>
      </c>
      <c r="U6" s="148" t="s">
        <v>100</v>
      </c>
      <c r="V6" s="148" t="s">
        <v>101</v>
      </c>
      <c r="W6" s="148" t="s">
        <v>102</v>
      </c>
      <c r="X6" s="148" t="s">
        <v>103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3" t="s">
        <v>104</v>
      </c>
      <c r="B8" s="164" t="s">
        <v>77</v>
      </c>
      <c r="C8" s="182" t="s">
        <v>29</v>
      </c>
      <c r="D8" s="165"/>
      <c r="E8" s="166"/>
      <c r="F8" s="167"/>
      <c r="G8" s="168">
        <f>SUMIF(AG9:AG10,"&lt;&gt;NOR",G9:G10)</f>
        <v>0</v>
      </c>
      <c r="H8" s="162"/>
      <c r="I8" s="162">
        <f>SUM(I9:I10)</f>
        <v>0</v>
      </c>
      <c r="J8" s="162"/>
      <c r="K8" s="162">
        <f>SUM(K9:K10)</f>
        <v>0</v>
      </c>
      <c r="L8" s="162"/>
      <c r="M8" s="162">
        <f>SUM(M9:M10)</f>
        <v>0</v>
      </c>
      <c r="N8" s="162"/>
      <c r="O8" s="162">
        <f>SUM(O9:O10)</f>
        <v>0</v>
      </c>
      <c r="P8" s="162"/>
      <c r="Q8" s="162">
        <f>SUM(Q9:Q10)</f>
        <v>0</v>
      </c>
      <c r="R8" s="162"/>
      <c r="S8" s="162"/>
      <c r="T8" s="162"/>
      <c r="U8" s="162"/>
      <c r="V8" s="162">
        <f>SUM(V9:V10)</f>
        <v>0</v>
      </c>
      <c r="W8" s="162"/>
      <c r="X8" s="162"/>
      <c r="AG8" t="s">
        <v>105</v>
      </c>
    </row>
    <row r="9" spans="1:60" outlineLevel="1" x14ac:dyDescent="0.2">
      <c r="A9" s="175">
        <v>1</v>
      </c>
      <c r="B9" s="176" t="s">
        <v>371</v>
      </c>
      <c r="C9" s="185" t="s">
        <v>372</v>
      </c>
      <c r="D9" s="177" t="s">
        <v>373</v>
      </c>
      <c r="E9" s="178">
        <v>1</v>
      </c>
      <c r="F9" s="179"/>
      <c r="G9" s="180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118</v>
      </c>
      <c r="T9" s="158" t="s">
        <v>110</v>
      </c>
      <c r="U9" s="158">
        <v>0</v>
      </c>
      <c r="V9" s="158">
        <f>ROUND(E9*U9,2)</f>
        <v>0</v>
      </c>
      <c r="W9" s="158"/>
      <c r="X9" s="158" t="s">
        <v>374</v>
      </c>
      <c r="Y9" s="149"/>
      <c r="Z9" s="149"/>
      <c r="AA9" s="149"/>
      <c r="AB9" s="149"/>
      <c r="AC9" s="149"/>
      <c r="AD9" s="149"/>
      <c r="AE9" s="149"/>
      <c r="AF9" s="149"/>
      <c r="AG9" s="149" t="s">
        <v>375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75">
        <v>2</v>
      </c>
      <c r="B10" s="176" t="s">
        <v>376</v>
      </c>
      <c r="C10" s="185" t="s">
        <v>377</v>
      </c>
      <c r="D10" s="177" t="s">
        <v>373</v>
      </c>
      <c r="E10" s="178">
        <v>1</v>
      </c>
      <c r="F10" s="179"/>
      <c r="G10" s="180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21</v>
      </c>
      <c r="M10" s="158">
        <f>G10*(1+L10/100)</f>
        <v>0</v>
      </c>
      <c r="N10" s="158">
        <v>0</v>
      </c>
      <c r="O10" s="158">
        <f>ROUND(E10*N10,2)</f>
        <v>0</v>
      </c>
      <c r="P10" s="158">
        <v>0</v>
      </c>
      <c r="Q10" s="158">
        <f>ROUND(E10*P10,2)</f>
        <v>0</v>
      </c>
      <c r="R10" s="158"/>
      <c r="S10" s="158" t="s">
        <v>118</v>
      </c>
      <c r="T10" s="158" t="s">
        <v>110</v>
      </c>
      <c r="U10" s="158">
        <v>0</v>
      </c>
      <c r="V10" s="158">
        <f>ROUND(E10*U10,2)</f>
        <v>0</v>
      </c>
      <c r="W10" s="158"/>
      <c r="X10" s="158" t="s">
        <v>374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375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x14ac:dyDescent="0.2">
      <c r="A11" s="163" t="s">
        <v>104</v>
      </c>
      <c r="B11" s="164" t="s">
        <v>78</v>
      </c>
      <c r="C11" s="182" t="s">
        <v>30</v>
      </c>
      <c r="D11" s="165"/>
      <c r="E11" s="166"/>
      <c r="F11" s="167"/>
      <c r="G11" s="168">
        <f>SUMIF(AG12:AG12,"&lt;&gt;NOR",G12:G12)</f>
        <v>0</v>
      </c>
      <c r="H11" s="162"/>
      <c r="I11" s="162">
        <f>SUM(I12:I12)</f>
        <v>0</v>
      </c>
      <c r="J11" s="162"/>
      <c r="K11" s="162">
        <f>SUM(K12:K12)</f>
        <v>0</v>
      </c>
      <c r="L11" s="162"/>
      <c r="M11" s="162">
        <f>SUM(M12:M12)</f>
        <v>0</v>
      </c>
      <c r="N11" s="162"/>
      <c r="O11" s="162">
        <f>SUM(O12:O12)</f>
        <v>0</v>
      </c>
      <c r="P11" s="162"/>
      <c r="Q11" s="162">
        <f>SUM(Q12:Q12)</f>
        <v>0</v>
      </c>
      <c r="R11" s="162"/>
      <c r="S11" s="162"/>
      <c r="T11" s="162"/>
      <c r="U11" s="162"/>
      <c r="V11" s="162">
        <f>SUM(V12:V12)</f>
        <v>0</v>
      </c>
      <c r="W11" s="162"/>
      <c r="X11" s="162"/>
      <c r="AG11" t="s">
        <v>105</v>
      </c>
    </row>
    <row r="12" spans="1:60" outlineLevel="1" x14ac:dyDescent="0.2">
      <c r="A12" s="169">
        <v>3</v>
      </c>
      <c r="B12" s="170" t="s">
        <v>378</v>
      </c>
      <c r="C12" s="183" t="s">
        <v>379</v>
      </c>
      <c r="D12" s="171" t="s">
        <v>373</v>
      </c>
      <c r="E12" s="172">
        <v>1</v>
      </c>
      <c r="F12" s="173"/>
      <c r="G12" s="174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8">
        <v>0</v>
      </c>
      <c r="O12" s="158">
        <f>ROUND(E12*N12,2)</f>
        <v>0</v>
      </c>
      <c r="P12" s="158">
        <v>0</v>
      </c>
      <c r="Q12" s="158">
        <f>ROUND(E12*P12,2)</f>
        <v>0</v>
      </c>
      <c r="R12" s="158"/>
      <c r="S12" s="158" t="s">
        <v>118</v>
      </c>
      <c r="T12" s="158" t="s">
        <v>110</v>
      </c>
      <c r="U12" s="158">
        <v>0</v>
      </c>
      <c r="V12" s="158">
        <f>ROUND(E12*U12,2)</f>
        <v>0</v>
      </c>
      <c r="W12" s="158"/>
      <c r="X12" s="158" t="s">
        <v>374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375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x14ac:dyDescent="0.2">
      <c r="A13" s="3"/>
      <c r="B13" s="4"/>
      <c r="C13" s="186"/>
      <c r="D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AE13">
        <v>15</v>
      </c>
      <c r="AF13">
        <v>21</v>
      </c>
      <c r="AG13" t="s">
        <v>91</v>
      </c>
    </row>
    <row r="14" spans="1:60" x14ac:dyDescent="0.2">
      <c r="A14" s="152"/>
      <c r="B14" s="153" t="s">
        <v>31</v>
      </c>
      <c r="C14" s="187"/>
      <c r="D14" s="154"/>
      <c r="E14" s="155"/>
      <c r="F14" s="155"/>
      <c r="G14" s="181">
        <f>G8+G11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AE14">
        <f>SUMIF(L7:L12,AE13,G7:G12)</f>
        <v>0</v>
      </c>
      <c r="AF14">
        <f>SUMIF(L7:L12,AF13,G7:G12)</f>
        <v>0</v>
      </c>
      <c r="AG14" t="s">
        <v>282</v>
      </c>
    </row>
    <row r="15" spans="1:60" x14ac:dyDescent="0.2">
      <c r="A15" s="3"/>
      <c r="B15" s="4"/>
      <c r="C15" s="186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60" x14ac:dyDescent="0.2">
      <c r="A16" s="3"/>
      <c r="B16" s="4"/>
      <c r="C16" s="186"/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33" x14ac:dyDescent="0.2">
      <c r="A17" s="252" t="s">
        <v>283</v>
      </c>
      <c r="B17" s="252"/>
      <c r="C17" s="253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33" x14ac:dyDescent="0.2">
      <c r="A18" s="254"/>
      <c r="B18" s="255"/>
      <c r="C18" s="256"/>
      <c r="D18" s="255"/>
      <c r="E18" s="255"/>
      <c r="F18" s="255"/>
      <c r="G18" s="25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G18" t="s">
        <v>284</v>
      </c>
    </row>
    <row r="19" spans="1:33" x14ac:dyDescent="0.2">
      <c r="A19" s="258"/>
      <c r="B19" s="259"/>
      <c r="C19" s="260"/>
      <c r="D19" s="259"/>
      <c r="E19" s="259"/>
      <c r="F19" s="259"/>
      <c r="G19" s="26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33" x14ac:dyDescent="0.2">
      <c r="A20" s="258"/>
      <c r="B20" s="259"/>
      <c r="C20" s="260"/>
      <c r="D20" s="259"/>
      <c r="E20" s="259"/>
      <c r="F20" s="259"/>
      <c r="G20" s="26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33" x14ac:dyDescent="0.2">
      <c r="A21" s="258"/>
      <c r="B21" s="259"/>
      <c r="C21" s="260"/>
      <c r="D21" s="259"/>
      <c r="E21" s="259"/>
      <c r="F21" s="259"/>
      <c r="G21" s="26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33" x14ac:dyDescent="0.2">
      <c r="A22" s="262"/>
      <c r="B22" s="263"/>
      <c r="C22" s="264"/>
      <c r="D22" s="263"/>
      <c r="E22" s="263"/>
      <c r="F22" s="263"/>
      <c r="G22" s="26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33" x14ac:dyDescent="0.2">
      <c r="A23" s="3"/>
      <c r="B23" s="4"/>
      <c r="C23" s="186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33" x14ac:dyDescent="0.2">
      <c r="C24" s="188"/>
      <c r="D24" s="10"/>
      <c r="AG24" t="s">
        <v>285</v>
      </c>
    </row>
    <row r="25" spans="1:33" x14ac:dyDescent="0.2">
      <c r="D25" s="10"/>
    </row>
    <row r="26" spans="1:33" x14ac:dyDescent="0.2">
      <c r="D26" s="10"/>
    </row>
    <row r="27" spans="1:33" x14ac:dyDescent="0.2">
      <c r="D27" s="10"/>
    </row>
    <row r="28" spans="1:33" x14ac:dyDescent="0.2">
      <c r="D28" s="10"/>
    </row>
    <row r="29" spans="1:33" x14ac:dyDescent="0.2">
      <c r="D29" s="10"/>
    </row>
    <row r="30" spans="1:33" x14ac:dyDescent="0.2">
      <c r="D30" s="10"/>
    </row>
    <row r="31" spans="1:33" x14ac:dyDescent="0.2">
      <c r="D31" s="10"/>
    </row>
    <row r="32" spans="1:33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8:G22"/>
    <mergeCell ref="A1:G1"/>
    <mergeCell ref="C2:G2"/>
    <mergeCell ref="C3:G3"/>
    <mergeCell ref="C4:G4"/>
    <mergeCell ref="A17:C1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56</vt:i4>
      </vt:variant>
    </vt:vector>
  </HeadingPairs>
  <TitlesOfParts>
    <vt:vector size="64" baseType="lpstr">
      <vt:lpstr>Pokyny pro vyplnění</vt:lpstr>
      <vt:lpstr>Stavba</vt:lpstr>
      <vt:lpstr>VzorPolozky</vt:lpstr>
      <vt:lpstr>0001 0001 Pol</vt:lpstr>
      <vt:lpstr>0001 0002 Pol</vt:lpstr>
      <vt:lpstr>0002 0001 Pol</vt:lpstr>
      <vt:lpstr>0002 0002 Pol</vt:lpstr>
      <vt:lpstr>0003 0001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'0001 0001 Pol'!Názvy_tisku</vt:lpstr>
      <vt:lpstr>'0001 0002 Pol'!Názvy_tisku</vt:lpstr>
      <vt:lpstr>'0002 0001 Pol'!Názvy_tisku</vt:lpstr>
      <vt:lpstr>'0002 0002 Pol'!Názvy_tisku</vt:lpstr>
      <vt:lpstr>'0003 0001 Pol'!Názvy_tisku</vt:lpstr>
      <vt:lpstr>oadresa</vt:lpstr>
      <vt:lpstr>Stavba!Objednatel</vt:lpstr>
      <vt:lpstr>Stavba!Objekt</vt:lpstr>
      <vt:lpstr>'0001 0001 Pol'!Oblast_tisku</vt:lpstr>
      <vt:lpstr>'0001 0002 Pol'!Oblast_tisku</vt:lpstr>
      <vt:lpstr>'0002 0001 Pol'!Oblast_tisku</vt:lpstr>
      <vt:lpstr>'0002 0002 Pol'!Oblast_tisku</vt:lpstr>
      <vt:lpstr>'0003 0001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AcerNTB</dc:creator>
  <cp:lastModifiedBy>starosta</cp:lastModifiedBy>
  <cp:lastPrinted>2019-03-19T12:27:02Z</cp:lastPrinted>
  <dcterms:created xsi:type="dcterms:W3CDTF">2009-04-08T07:15:50Z</dcterms:created>
  <dcterms:modified xsi:type="dcterms:W3CDTF">2021-08-23T09:25:19Z</dcterms:modified>
</cp:coreProperties>
</file>